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2106798-CB8D-41AC-838B-7CF214DF46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n OTC" sheetId="25" r:id="rId7"/>
    <sheet name="Trading Bonds" sheetId="23" r:id="rId8"/>
    <sheet name="Not Trading Bonds" sheetId="9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5" l="1"/>
  <c r="F21" i="25" s="1"/>
  <c r="E20" i="25"/>
  <c r="E21" i="25" s="1"/>
  <c r="D20" i="25"/>
  <c r="D21" i="25" s="1"/>
  <c r="F11" i="25"/>
  <c r="F12" i="25" s="1"/>
  <c r="E11" i="25"/>
  <c r="E12" i="25" s="1"/>
  <c r="D11" i="25"/>
  <c r="D12" i="25" s="1"/>
  <c r="F11" i="22"/>
  <c r="F12" i="22" s="1"/>
  <c r="E11" i="22"/>
  <c r="E12" i="22" s="1"/>
  <c r="D11" i="22"/>
  <c r="D12" i="22" s="1"/>
  <c r="L45" i="16" l="1"/>
  <c r="M45" i="16"/>
  <c r="N45" i="16"/>
  <c r="M60" i="16"/>
  <c r="N60" i="16"/>
  <c r="L60" i="16"/>
  <c r="L50" i="16"/>
  <c r="M50" i="16"/>
  <c r="N50" i="16"/>
  <c r="L40" i="16"/>
  <c r="M40" i="16"/>
  <c r="N40" i="16"/>
  <c r="L31" i="16"/>
  <c r="M31" i="16"/>
  <c r="N31" i="16"/>
  <c r="N56" i="16"/>
  <c r="M56" i="16"/>
  <c r="L56" i="16"/>
  <c r="H12" i="15"/>
  <c r="I12" i="15"/>
  <c r="G12" i="15"/>
  <c r="L59" i="16" l="1"/>
  <c r="M59" i="16"/>
  <c r="N59" i="16"/>
  <c r="L75" i="16"/>
  <c r="M75" i="16"/>
  <c r="N75" i="16"/>
  <c r="L24" i="16"/>
  <c r="M24" i="16"/>
  <c r="N24" i="16"/>
  <c r="I9" i="15"/>
  <c r="I13" i="15" s="1"/>
  <c r="H9" i="15"/>
  <c r="H13" i="15" s="1"/>
  <c r="G9" i="15"/>
  <c r="G13" i="15" s="1"/>
  <c r="L17" i="16" l="1"/>
  <c r="M17" i="16"/>
  <c r="N17" i="16"/>
  <c r="M65" i="16"/>
  <c r="N65" i="16"/>
  <c r="L65" i="16"/>
  <c r="L68" i="16"/>
  <c r="M68" i="16"/>
  <c r="N68" i="16"/>
  <c r="L21" i="16" l="1"/>
  <c r="M21" i="16"/>
  <c r="N21" i="16"/>
  <c r="M78" i="16"/>
  <c r="N78" i="16"/>
  <c r="L78" i="16"/>
  <c r="M81" i="16"/>
  <c r="N81" i="16"/>
  <c r="L81" i="16"/>
  <c r="M82" i="16" l="1"/>
  <c r="N82" i="16"/>
  <c r="L82" i="16"/>
  <c r="N51" i="16"/>
  <c r="L51" i="16"/>
  <c r="M51" i="16"/>
  <c r="M83" i="16" l="1"/>
  <c r="D5" i="12" s="1"/>
  <c r="N83" i="16"/>
  <c r="I5" i="12" s="1"/>
  <c r="L83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<sst xmlns="http://schemas.openxmlformats.org/spreadsheetml/2006/main" count="558" uniqueCount="343">
  <si>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</si>
  <si>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</si>
  <si>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</si>
  <si>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</si>
  <si>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</si>
  <si>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</si>
  <si>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</si>
  <si>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</si>
  <si>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</si>
  <si>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</si>
  <si>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</si>
  <si>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</si>
  <si>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</si>
  <si>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</si>
  <si>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</si>
  <si>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</si>
  <si>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</si>
  <si>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</si>
  <si>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</si>
  <si>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</si>
  <si>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</si>
  <si>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</si>
  <si>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</si>
  <si>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</si>
  <si>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</si>
  <si>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</si>
  <si>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</si>
  <si>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</si>
  <si>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</si>
  <si>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</si>
  <si>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</si>
  <si>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</si>
  <si>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</si>
  <si>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</si>
  <si>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</si>
  <si>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</si>
  <si>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</si>
  <si>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</si>
  <si>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</si>
  <si>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</si>
  <si>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</si>
  <si>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</si>
  <si>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</si>
  <si>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</si>
  <si>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</si>
  <si>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</si>
  <si>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</si>
  <si>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</si>
  <si>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</si>
  <si>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</si>
  <si>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</si>
  <si>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</si>
  <si>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</si>
  <si>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</si>
  <si>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</si>
  <si>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</si>
  <si>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</si>
  <si>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</si>
  <si>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</si>
  <si>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</si>
  <si>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</si>
  <si>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</si>
  <si>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</si>
  <si>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</si>
  <si>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</si>
  <si>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</si>
  <si>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</si>
  <si>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</si>
  <si>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</si>
  <si>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</si>
  <si>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</si>
  <si>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</si>
  <si>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</si>
  <si>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</si>
  <si>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</si>
  <si>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</si>
  <si>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</si>
  <si>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</si>
  <si>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</si>
  <si>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</si>
  <si>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</si>
  <si>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</si>
  <si>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</si>
  <si>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</si>
  <si>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</si>
  <si>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</si>
  <si>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</si>
  <si>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</si>
  <si>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</si>
  <si>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</si>
  <si>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</si>
  <si>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</si>
  <si>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</si>
  <si>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</si>
  <si>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</si>
  <si>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</si>
  <si>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</si>
  <si>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</si>
  <si>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</si>
  <si>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</si>
  <si>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</si>
  <si>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</si>
  <si>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</si>
  <si>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</si>
  <si>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</si>
  <si>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</si>
  <si>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</si>
  <si>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</si>
  <si>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</si>
  <si>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</si>
  <si>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</si>
  <si>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</si>
  <si>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</si>
  <si>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</si>
  <si>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</si>
  <si>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</si>
  <si>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</si>
  <si>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</si>
  <si>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</si>
  <si>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</si>
  <si>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</si>
  <si>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</si>
  <si>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</si>
  <si>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</si>
  <si>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</si>
  <si>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</si>
  <si>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</si>
  <si>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</si>
  <si>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</si>
  <si>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</si>
  <si>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</si>
  <si>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</si>
  <si>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</si>
  <si>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</si>
  <si>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</si>
  <si>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</si>
  <si>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</si>
  <si>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</si>
  <si>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</si>
  <si>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</si>
  <si>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</si>
  <si>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</si>
  <si>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</si>
  <si>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</si>
  <si>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</si>
  <si>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</si>
  <si>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</si>
  <si>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</si>
  <si>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</si>
  <si>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</si>
  <si>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</si>
  <si>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</si>
  <si>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</si>
  <si>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</si>
  <si>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</si>
  <si>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</si>
  <si>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</si>
  <si>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</si>
  <si>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</si>
  <si>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</si>
  <si>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</si>
  <si>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</si>
  <si>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</si>
  <si>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</si>
  <si>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</si>
  <si>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</si>
  <si>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</si>
  <si>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</si>
  <si>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</si>
  <si>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</si>
  <si>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</si>
  <si>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</si>
  <si>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</si>
  <si>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</si>
  <si>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</si>
  <si>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</si>
  <si>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</si>
  <si>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</si>
  <si>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</si>
  <si>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</si>
  <si>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</si>
  <si>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</si>
  <si>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</si>
  <si>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</si>
  <si>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</si>
  <si>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</si>
  <si>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</si>
  <si>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</si>
  <si>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</si>
  <si>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</si>
  <si>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</si>
  <si>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</si>
  <si>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</si>
  <si>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</si>
  <si>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</si>
  <si>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</si>
  <si>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</si>
  <si>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</si>
  <si>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</si>
  <si>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</si>
  <si>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</si>
  <si>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</si>
  <si>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</si>
  <si>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</si>
  <si>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</si>
  <si>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</si>
  <si>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</si>
  <si>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</si>
  <si>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</si>
  <si>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</si>
  <si>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</si>
  <si>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</si>
  <si>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</si>
  <si>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</si>
  <si>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</si>
  <si>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</si>
  <si>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</si>
  <si>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</si>
  <si>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</si>
  <si>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</si>
  <si>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</si>
  <si>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</si>
  <si>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</si>
  <si>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</si>
  <si>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</si>
  <si>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</si>
  <si>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</si>
  <si>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</si>
  <si>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</si>
  <si>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</si>
  <si>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</si>
  <si>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</si>
  <si>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</si>
  <si>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</si>
  <si>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</si>
  <si>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</si>
  <si>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</si>
  <si>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</si>
  <si>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</si>
  <si>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</si>
  <si>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</si>
  <si>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</si>
  <si>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</si>
  <si>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</si>
  <si>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</si>
  <si>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</si>
  <si>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</si>
  <si>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</si>
  <si>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</si>
  <si>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</si>
  <si>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</si>
  <si>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</si>
  <si>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</si>
  <si>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</si>
  <si>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</si>
  <si>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</si>
  <si>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</si>
  <si>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</si>
  <si>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</si>
  <si>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</si>
  <si>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</si>
  <si>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</si>
  <si>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</si>
  <si>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</si>
  <si>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</si>
  <si>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</si>
  <si>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</si>
  <si>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</si>
  <si>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</si>
  <si>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</si>
  <si>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</si>
  <si>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</si>
  <si>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</si>
  <si>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</si>
  <si>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</si>
  <si>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</si>
  <si>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</si>
  <si>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</si>
  <si>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</si>
  <si>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</si>
  <si>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</si>
  <si>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</si>
  <si>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</si>
  <si>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</si>
  <si>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</si>
  <si>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</si>
  <si>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</si>
  <si>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</si>
  <si>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</si>
  <si>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</si>
  <si>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</si>
  <si>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</si>
  <si>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</si>
  <si>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</si>
  <si>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</si>
  <si>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</si>
  <si>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</si>
  <si>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</si>
  <si>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</si>
  <si>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</si>
  <si>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</si>
  <si>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</si>
  <si>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</si>
  <si>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</si>
  <si>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</si>
  <si>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</si>
  <si>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</si>
  <si>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</si>
  <si>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</si>
  <si>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</si>
  <si>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</si>
  <si>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</si>
  <si>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</si>
  <si>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</si>
  <si>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</si>
  <si>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</si>
  <si>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ISX Trading Indices of Tuesday 3/3/2026</t>
  </si>
  <si>
    <t>Bulletin No (41)</t>
  </si>
  <si>
    <t xml:space="preserve">OTC Platform Trading Bulletin No (41) </t>
  </si>
  <si>
    <t>Tuesday 3/3/2026</t>
  </si>
  <si>
    <t>Iraq Stock Exchange not trading companies of Tuesday 3/3/2026</t>
  </si>
  <si>
    <t xml:space="preserve">Undisclosed Platform Companies Bulletin No (41) </t>
  </si>
  <si>
    <t>Second Platform Market Bulletin No (41)</t>
  </si>
  <si>
    <t xml:space="preserve">Regular Market Bulletin No (41) </t>
  </si>
  <si>
    <t>Trading Bulletin Bonds "Injaz Bonds / Second Edition"</t>
  </si>
  <si>
    <t>Bonds</t>
  </si>
  <si>
    <t xml:space="preserve">opening </t>
  </si>
  <si>
    <t>Total</t>
  </si>
  <si>
    <t>special orders</t>
  </si>
  <si>
    <t>Non Iraqis' Bulletin  Thusday   March  3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</si>
  <si>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</si>
  <si>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</si>
  <si>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</si>
  <si>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</si>
  <si>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</si>
  <si>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</si>
  <si>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</si>
  <si>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OTC (BUY)</t>
  </si>
  <si>
    <t>Iraq company for deposit insurance</t>
  </si>
  <si>
    <t>Total Bank sector</t>
  </si>
  <si>
    <t>Non Iraqi Trading of OTC (Sell)</t>
  </si>
  <si>
    <t>Warka Bank for inv.&amp;Finance</t>
  </si>
  <si>
    <t>Elaf Brokerage Company executed a deliberate cross order on the shares of the Iraqi Deposit Guarantee Company with a number of shares (789,472,680) shares with a value of (789,472,680) billion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</si>
</sst>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164" fontId="8" fillId="3" borderId="140" xfId="0" applyNumberFormat="1" applyFont="1" applyFill="1" applyBorder="1" applyAlignment="1">
      <alignment horizontal="center" vertical="center"/>
    </xf>
    <xf numFmtId="4" fontId="8" fillId="3" borderId="140" xfId="0" applyNumberFormat="1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center" vertical="center"/>
    </xf>
    <xf numFmtId="3" fontId="8" fillId="3" borderId="140" xfId="0" applyNumberFormat="1" applyFont="1" applyFill="1" applyBorder="1" applyAlignment="1">
      <alignment horizontal="center" vertical="center"/>
    </xf>
    <xf numFmtId="3" fontId="8" fillId="0" borderId="140" xfId="1" applyNumberFormat="1" applyFont="1" applyBorder="1" applyAlignment="1">
      <alignment horizontal="center" vertical="center" wrapText="1"/>
    </xf>
    <xf numFmtId="164" fontId="8" fillId="3" borderId="141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3" xfId="0" applyNumberFormat="1" applyFont="1" applyFill="1" applyBorder="1" applyAlignment="1">
      <alignment horizontal="center" vertical="center"/>
    </xf>
    <xf numFmtId="4" fontId="75" fillId="3" borderId="140" xfId="0" applyNumberFormat="1" applyFont="1" applyFill="1" applyBorder="1" applyAlignment="1">
      <alignment horizontal="center" vertical="center"/>
    </xf>
    <xf numFmtId="4" fontId="76" fillId="3" borderId="140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7" fillId="0" borderId="0" xfId="0" applyFont="1"/>
    <xf numFmtId="0" fontId="78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4" fontId="79" fillId="0" borderId="9" xfId="0" applyNumberFormat="1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4" fillId="0" borderId="6" xfId="0" applyFont="1" applyBorder="1"/>
    <xf numFmtId="0" fontId="13" fillId="0" borderId="0" xfId="0" applyFont="1" applyAlignment="1">
      <alignment vertical="center"/>
    </xf>
    <xf numFmtId="0" fontId="6" fillId="4" borderId="146" xfId="1" applyFont="1" applyFill="1" applyBorder="1" applyAlignment="1">
      <alignment horizontal="center" vertical="center" wrapText="1"/>
    </xf>
    <xf numFmtId="0" fontId="6" fillId="4" borderId="147" xfId="1" applyFont="1" applyFill="1" applyBorder="1" applyAlignment="1">
      <alignment horizontal="center" vertical="center" wrapText="1"/>
    </xf>
    <xf numFmtId="3" fontId="6" fillId="4" borderId="147" xfId="1" applyNumberFormat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0" fontId="8" fillId="0" borderId="143" xfId="0" applyFont="1" applyBorder="1" applyAlignment="1">
      <alignment horizontal="left" vertical="center"/>
    </xf>
    <xf numFmtId="0" fontId="8" fillId="0" borderId="143" xfId="0" applyFont="1" applyBorder="1" applyAlignment="1">
      <alignment horizontal="center" vertical="center"/>
    </xf>
    <xf numFmtId="165" fontId="80" fillId="0" borderId="143" xfId="0" applyNumberFormat="1" applyFont="1" applyBorder="1" applyAlignment="1">
      <alignment horizontal="center" vertical="center"/>
    </xf>
    <xf numFmtId="3" fontId="80" fillId="0" borderId="143" xfId="0" applyNumberFormat="1" applyFont="1" applyBorder="1" applyAlignment="1">
      <alignment horizontal="center" vertical="center"/>
    </xf>
    <xf numFmtId="0" fontId="8" fillId="0" borderId="150" xfId="1" applyFont="1" applyBorder="1" applyAlignment="1">
      <alignment vertical="center"/>
    </xf>
    <xf numFmtId="3" fontId="8" fillId="0" borderId="143" xfId="0" applyNumberFormat="1" applyFont="1" applyBorder="1" applyAlignment="1">
      <alignment horizontal="center" vertical="center"/>
    </xf>
    <xf numFmtId="0" fontId="8" fillId="59" borderId="143" xfId="1" applyFont="1" applyFill="1" applyBorder="1" applyAlignment="1">
      <alignment vertical="center"/>
    </xf>
    <xf numFmtId="3" fontId="8" fillId="59" borderId="143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center" vertical="center"/>
    </xf>
    <xf numFmtId="3" fontId="8" fillId="3" borderId="151" xfId="0" applyNumberFormat="1" applyFont="1" applyFill="1" applyBorder="1" applyAlignment="1">
      <alignment horizontal="center" vertical="center"/>
    </xf>
    <xf numFmtId="164" fontId="8" fillId="3" borderId="151" xfId="0" applyNumberFormat="1" applyFont="1" applyFill="1" applyBorder="1" applyAlignment="1">
      <alignment horizontal="center" vertical="center"/>
    </xf>
    <xf numFmtId="4" fontId="8" fillId="3" borderId="151" xfId="0" applyNumberFormat="1" applyFont="1" applyFill="1" applyBorder="1" applyAlignment="1">
      <alignment horizontal="center" vertical="center"/>
    </xf>
    <xf numFmtId="0" fontId="81" fillId="0" borderId="0" xfId="0" applyFont="1"/>
    <xf numFmtId="0" fontId="83" fillId="60" borderId="151" xfId="3" applyFont="1" applyFill="1" applyBorder="1" applyAlignment="1">
      <alignment horizontal="center" vertical="center"/>
    </xf>
    <xf numFmtId="0" fontId="83" fillId="60" borderId="151" xfId="3" applyFont="1" applyFill="1" applyBorder="1" applyAlignment="1">
      <alignment horizontal="center" vertical="center" wrapText="1"/>
    </xf>
    <xf numFmtId="0" fontId="83" fillId="4" borderId="152" xfId="1" applyFont="1" applyFill="1" applyBorder="1" applyAlignment="1">
      <alignment horizontal="center" vertical="center" wrapText="1"/>
    </xf>
    <xf numFmtId="3" fontId="83" fillId="4" borderId="152" xfId="1" applyNumberFormat="1" applyFont="1" applyFill="1" applyBorder="1" applyAlignment="1">
      <alignment horizontal="center" vertical="center" wrapText="1"/>
    </xf>
    <xf numFmtId="3" fontId="83" fillId="4" borderId="153" xfId="1" applyNumberFormat="1" applyFont="1" applyFill="1" applyBorder="1" applyAlignment="1">
      <alignment horizontal="center" vertical="center" wrapText="1"/>
    </xf>
    <xf numFmtId="3" fontId="83" fillId="0" borderId="143" xfId="0" applyNumberFormat="1" applyFont="1" applyBorder="1" applyAlignment="1">
      <alignment horizontal="center" vertical="center"/>
    </xf>
    <xf numFmtId="0" fontId="85" fillId="0" borderId="0" xfId="0" applyFont="1"/>
    <xf numFmtId="0" fontId="80" fillId="0" borderId="143" xfId="0" applyFont="1" applyBorder="1" applyAlignment="1">
      <alignment horizontal="center" vertical="center" wrapText="1"/>
    </xf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1" fontId="89" fillId="0" borderId="0" xfId="1500" applyNumberFormat="1" applyFont="1" applyAlignment="1">
      <alignment horizontal="center" vertical="center"/>
    </xf>
    <xf numFmtId="167" fontId="89" fillId="0" borderId="0" xfId="1500" applyNumberFormat="1" applyFont="1"/>
    <xf numFmtId="0" fontId="90" fillId="3" borderId="0" xfId="0" applyFont="1" applyFill="1" applyAlignment="1">
      <alignment vertical="center"/>
    </xf>
    <xf numFmtId="0" fontId="88" fillId="3" borderId="0" xfId="0" applyFont="1" applyFill="1" applyAlignment="1">
      <alignment vertical="center"/>
    </xf>
    <xf numFmtId="1" fontId="88" fillId="3" borderId="0" xfId="1500" applyNumberFormat="1" applyFont="1" applyFill="1" applyBorder="1" applyAlignment="1">
      <alignment horizontal="center" vertical="center"/>
    </xf>
    <xf numFmtId="167" fontId="89" fillId="3" borderId="0" xfId="1500" applyNumberFormat="1" applyFont="1" applyFill="1" applyBorder="1" applyAlignment="1">
      <alignment vertical="center"/>
    </xf>
    <xf numFmtId="167" fontId="89" fillId="0" borderId="0" xfId="1500" applyNumberFormat="1" applyFont="1" applyBorder="1" applyAlignment="1">
      <alignment vertical="center"/>
    </xf>
    <xf numFmtId="0" fontId="88" fillId="4" borderId="150" xfId="0" applyFont="1" applyFill="1" applyBorder="1" applyAlignment="1">
      <alignment vertical="center" wrapText="1"/>
    </xf>
    <xf numFmtId="0" fontId="88" fillId="60" borderId="150" xfId="0" applyFont="1" applyFill="1" applyBorder="1" applyAlignment="1">
      <alignment horizontal="center" vertical="center" wrapText="1"/>
    </xf>
    <xf numFmtId="1" fontId="88" fillId="4" borderId="150" xfId="1500" applyNumberFormat="1" applyFont="1" applyFill="1" applyBorder="1" applyAlignment="1">
      <alignment horizontal="center" vertical="center" wrapText="1"/>
    </xf>
    <xf numFmtId="167" fontId="88" fillId="60" borderId="150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8" fillId="0" borderId="105" xfId="1500" applyNumberFormat="1" applyFont="1" applyBorder="1" applyAlignment="1">
      <alignment horizontal="center" vertical="center"/>
    </xf>
    <xf numFmtId="167" fontId="88" fillId="0" borderId="143" xfId="1500" applyNumberFormat="1" applyFont="1" applyBorder="1" applyAlignment="1">
      <alignment vertical="center"/>
    </xf>
    <xf numFmtId="1" fontId="88" fillId="0" borderId="143" xfId="1500" applyNumberFormat="1" applyFont="1" applyBorder="1" applyAlignment="1">
      <alignment horizontal="center" vertical="center"/>
    </xf>
    <xf numFmtId="167" fontId="88" fillId="0" borderId="144" xfId="1500" applyNumberFormat="1" applyFont="1" applyBorder="1" applyAlignment="1">
      <alignment vertical="center"/>
    </xf>
    <xf numFmtId="167" fontId="78" fillId="0" borderId="137" xfId="1500" applyNumberFormat="1" applyFont="1" applyBorder="1"/>
    <xf numFmtId="167" fontId="77" fillId="0" borderId="0" xfId="1500" applyNumberFormat="1" applyFont="1"/>
    <xf numFmtId="0" fontId="93" fillId="4" borderId="143" xfId="0" applyFont="1" applyFill="1" applyBorder="1" applyAlignment="1">
      <alignment vertical="center" wrapText="1"/>
    </xf>
    <xf numFmtId="0" fontId="88" fillId="60" borderId="143" xfId="0" applyFont="1" applyFill="1" applyBorder="1" applyAlignment="1">
      <alignment horizontal="center" vertical="center" wrapText="1"/>
    </xf>
    <xf numFmtId="1" fontId="93" fillId="4" borderId="143" xfId="1500" applyNumberFormat="1" applyFont="1" applyFill="1" applyBorder="1" applyAlignment="1">
      <alignment horizontal="center" vertical="center" wrapText="1"/>
    </xf>
    <xf numFmtId="167" fontId="93" fillId="60" borderId="143" xfId="1500" applyNumberFormat="1" applyFont="1" applyFill="1" applyBorder="1" applyAlignment="1">
      <alignment horizontal="center" vertical="center" wrapText="1"/>
    </xf>
    <xf numFmtId="167" fontId="94" fillId="0" borderId="0" xfId="1500" applyNumberFormat="1" applyFont="1"/>
    <xf numFmtId="167" fontId="95" fillId="0" borderId="143" xfId="1500" applyNumberFormat="1" applyFont="1" applyBorder="1" applyAlignment="1">
      <alignment vertical="center"/>
    </xf>
    <xf numFmtId="1" fontId="95" fillId="0" borderId="143" xfId="1500" applyNumberFormat="1" applyFont="1" applyBorder="1" applyAlignment="1">
      <alignment horizontal="center" vertical="center"/>
    </xf>
    <xf numFmtId="0" fontId="96" fillId="0" borderId="0" xfId="0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80" fillId="3" borderId="144" xfId="0" applyNumberFormat="1" applyFont="1" applyFill="1" applyBorder="1" applyAlignment="1">
      <alignment horizontal="left" vertical="center" wrapText="1"/>
    </xf>
    <xf numFmtId="164" fontId="80" fillId="3" borderId="105" xfId="0" applyNumberFormat="1" applyFont="1" applyFill="1" applyBorder="1" applyAlignment="1">
      <alignment horizontal="left" vertical="center" wrapText="1"/>
    </xf>
    <xf numFmtId="164" fontId="80" fillId="3" borderId="137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8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6" fillId="0" borderId="0" xfId="0" applyFont="1"/>
    <xf numFmtId="167" fontId="88" fillId="0" borderId="144" xfId="1500" applyNumberFormat="1" applyFont="1" applyBorder="1" applyAlignment="1">
      <alignment horizontal="center" vertical="center"/>
    </xf>
    <xf numFmtId="167" fontId="88" fillId="0" borderId="105" xfId="1500" applyNumberFormat="1" applyFont="1" applyBorder="1" applyAlignment="1">
      <alignment horizontal="center" vertical="center"/>
    </xf>
    <xf numFmtId="167" fontId="88" fillId="0" borderId="137" xfId="1500" applyNumberFormat="1" applyFont="1" applyBorder="1" applyAlignment="1">
      <alignment horizontal="center" vertical="center"/>
    </xf>
    <xf numFmtId="167" fontId="88" fillId="0" borderId="144" xfId="1500" applyNumberFormat="1" applyFont="1" applyBorder="1" applyAlignment="1">
      <alignment horizontal="left" vertical="center"/>
    </xf>
    <xf numFmtId="167" fontId="88" fillId="0" borderId="137" xfId="1500" applyNumberFormat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3" borderId="144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1" applyFont="1" applyBorder="1" applyAlignment="1">
      <alignment horizontal="left" vertical="center"/>
    </xf>
    <xf numFmtId="164" fontId="8" fillId="0" borderId="142" xfId="0" applyNumberFormat="1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49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44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5" xfId="0" applyFont="1" applyBorder="1" applyAlignment="1">
      <alignment horizontal="center" vertical="center"/>
    </xf>
    <xf numFmtId="0" fontId="6" fillId="0" borderId="149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8" fillId="59" borderId="14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7" fontId="91" fillId="0" borderId="0" xfId="1500" applyNumberFormat="1" applyFont="1" applyFill="1" applyAlignment="1">
      <alignment horizontal="left"/>
    </xf>
    <xf numFmtId="167" fontId="92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2" fillId="0" borderId="16" xfId="0" applyNumberFormat="1" applyFont="1" applyBorder="1" applyAlignment="1">
      <alignment horizontal="center" vertical="center"/>
    </xf>
    <xf numFmtId="0" fontId="84" fillId="0" borderId="144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83" fillId="0" borderId="144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228600</xdr:colOff>
      <xdr:row>18</xdr:row>
      <xdr:rowOff>910486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74ECD2-92FF-114B-D6DE-6A7C90D4C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296025" cy="2396386"/>
        </a:xfrm>
        <a:prstGeom prst="rect">
          <a:avLst/>
        </a:prstGeom>
      </xdr:spPr>
    </xdr:pic>
    <xdr:clientData/>
  </xdr:twoCellAnchor>
  <xdr:twoCellAnchor editAs="oneCell">
    <xdr:from>
      <xdr:col>7</xdr:col>
      <xdr:colOff>257175</xdr:colOff>
      <xdr:row>15</xdr:row>
      <xdr:rowOff>28575</xdr:rowOff>
    </xdr:from>
    <xdr:to>
      <xdr:col>13</xdr:col>
      <xdr:colOff>2476500</xdr:colOff>
      <xdr:row>18</xdr:row>
      <xdr:rowOff>914400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E493259-58C1-6920-176E-7BCC2ECD5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48450" y="4981575"/>
          <a:ext cx="5657850" cy="2400300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5</xdr:row>
      <xdr:rowOff>304800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C90C252-0F4E-BA73-7BF1-DEC66E7AB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2114550"/>
          <a:ext cx="33909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E57248-EDD2-A540-066E-D60EB2196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11</xdr:col>
      <xdr:colOff>9526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9D8897-047E-9337-20B2-2E08F7A3C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2920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60</xdr:row>
      <xdr:rowOff>28256</xdr:rowOff>
    </xdr:from>
    <xdr:to>
      <xdr:col>13</xdr:col>
      <xdr:colOff>1530298</xdr:colOff>
      <xdr:row>60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51</xdr:row>
      <xdr:rowOff>23546</xdr:rowOff>
    </xdr:from>
    <xdr:to>
      <xdr:col>13</xdr:col>
      <xdr:colOff>1504340</xdr:colOff>
      <xdr:row>51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952500</xdr:colOff>
      <xdr:row>0</xdr:row>
      <xdr:rowOff>0</xdr:rowOff>
    </xdr:from>
    <xdr:to>
      <xdr:col>5</xdr:col>
      <xdr:colOff>1095375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AE2A388-CE62-47AF-B0C8-7D6CE12EB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3075" y="0"/>
          <a:ext cx="14287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635000</xdr:colOff>
      <xdr:row>0</xdr:row>
      <xdr:rowOff>87313</xdr:rowOff>
    </xdr:from>
    <xdr:to>
      <xdr:col>8</xdr:col>
      <xdr:colOff>1522412</xdr:colOff>
      <xdr:row>4</xdr:row>
      <xdr:rowOff>222899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3563" y="87313"/>
          <a:ext cx="887412" cy="8340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790575</xdr:colOff>
      <xdr:row>0</xdr:row>
      <xdr:rowOff>0</xdr:rowOff>
    </xdr:from>
    <xdr:to>
      <xdr:col>5</xdr:col>
      <xdr:colOff>1162049</xdr:colOff>
      <xdr:row>6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CCA40B0-20CE-43B2-BE70-80D6E31C1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0"/>
          <a:ext cx="1657349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323849</xdr:colOff>
      <xdr:row>0</xdr:row>
      <xdr:rowOff>9528</xdr:rowOff>
    </xdr:from>
    <xdr:to>
      <xdr:col>10</xdr:col>
      <xdr:colOff>1068104</xdr:colOff>
      <xdr:row>2</xdr:row>
      <xdr:rowOff>225642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64C821-77C0-4771-B93F-35E58CC79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05899" y="9528"/>
          <a:ext cx="744255" cy="74951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topLeftCell="A10" zoomScaleNormal="100" workbookViewId="0">
      <selection activeCell="H27" sqref="H2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4" t="s">
        <v>0</v>
      </c>
      <c r="C1" s="185"/>
      <c r="D1" s="186"/>
      <c r="E1" s="187"/>
      <c r="F1" s="188"/>
      <c r="G1" s="188"/>
      <c r="H1" s="188"/>
      <c r="I1" s="188"/>
      <c r="J1" s="188"/>
      <c r="K1" s="189"/>
      <c r="L1" s="19"/>
      <c r="M1" s="19"/>
      <c r="N1" s="19"/>
    </row>
    <row r="2" spans="2:16" ht="30" customHeight="1">
      <c r="B2" s="197" t="s">
        <v>317</v>
      </c>
      <c r="C2" s="198"/>
      <c r="D2" s="199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0" t="s">
        <v>316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2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3" t="s">
        <v>63</v>
      </c>
      <c r="C5" s="194"/>
      <c r="D5" s="195">
        <f>'Bullient '!M83+OTC!H13</f>
        <v>1248277373</v>
      </c>
      <c r="E5" s="196"/>
      <c r="F5" s="23"/>
      <c r="G5" s="193" t="s">
        <v>64</v>
      </c>
      <c r="H5" s="194"/>
      <c r="I5" s="195">
        <f>'Bullient '!N83+OTC!I13</f>
        <v>1877570627.77</v>
      </c>
      <c r="J5" s="196"/>
      <c r="K5" s="24"/>
      <c r="L5" s="193" t="s">
        <v>8</v>
      </c>
      <c r="M5" s="194"/>
      <c r="N5" s="25">
        <f>'Bullient '!L83+OTC!G13</f>
        <v>1121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8"/>
      <c r="L6" s="179"/>
      <c r="M6" s="180"/>
      <c r="N6" s="28"/>
      <c r="O6" s="32"/>
    </row>
    <row r="7" spans="2:16" ht="24.95" customHeight="1">
      <c r="B7" s="181" t="s">
        <v>1</v>
      </c>
      <c r="C7" s="182"/>
      <c r="D7" s="183"/>
      <c r="E7" s="29">
        <v>937.66</v>
      </c>
      <c r="F7" s="30"/>
      <c r="G7" s="181" t="s">
        <v>5</v>
      </c>
      <c r="H7" s="182"/>
      <c r="I7" s="183"/>
      <c r="J7" s="29">
        <v>1187.26</v>
      </c>
      <c r="K7" s="177"/>
      <c r="L7" s="172"/>
      <c r="M7" s="173"/>
      <c r="N7" s="18"/>
      <c r="O7" s="32"/>
    </row>
    <row r="8" spans="2:16" ht="24.95" customHeight="1">
      <c r="B8" s="181" t="s">
        <v>2</v>
      </c>
      <c r="C8" s="182"/>
      <c r="D8" s="183"/>
      <c r="E8" s="29">
        <v>945.52</v>
      </c>
      <c r="F8" s="31"/>
      <c r="G8" s="181" t="s">
        <v>6</v>
      </c>
      <c r="H8" s="182"/>
      <c r="I8" s="183"/>
      <c r="J8" s="29">
        <v>1199.79</v>
      </c>
      <c r="K8" s="177"/>
      <c r="L8" s="172"/>
      <c r="M8" s="173"/>
      <c r="N8" s="18"/>
      <c r="O8" s="32"/>
    </row>
    <row r="9" spans="2:16" ht="24.95" customHeight="1">
      <c r="B9" s="174" t="s">
        <v>3</v>
      </c>
      <c r="C9" s="175"/>
      <c r="D9" s="176"/>
      <c r="E9" s="111">
        <f>((E7/E8)-1)*100</f>
        <v>-0.83128860309671371</v>
      </c>
      <c r="F9" s="31"/>
      <c r="G9" s="174" t="s">
        <v>3</v>
      </c>
      <c r="H9" s="175"/>
      <c r="I9" s="176"/>
      <c r="J9" s="111">
        <f>((J7/J8)-1)*100</f>
        <v>-1.0443494278165377</v>
      </c>
      <c r="K9" s="177"/>
      <c r="L9" s="172"/>
      <c r="M9" s="173"/>
      <c r="N9" s="18"/>
    </row>
    <row r="10" spans="2:16" ht="24.95" customHeight="1">
      <c r="B10" s="174" t="s">
        <v>4</v>
      </c>
      <c r="C10" s="175"/>
      <c r="D10" s="176"/>
      <c r="E10" s="111">
        <f>E7-E8</f>
        <v>-7.8600000000000136</v>
      </c>
      <c r="F10" s="21"/>
      <c r="G10" s="174" t="s">
        <v>4</v>
      </c>
      <c r="H10" s="175"/>
      <c r="I10" s="176"/>
      <c r="J10" s="111">
        <f>J7-J8</f>
        <v>-12.529999999999973</v>
      </c>
      <c r="K10" s="177"/>
      <c r="L10" s="172"/>
      <c r="M10" s="173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1"/>
      <c r="L11" s="172"/>
      <c r="M11" s="173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49</v>
      </c>
      <c r="I12" s="39" t="s">
        <v>65</v>
      </c>
      <c r="J12" s="38">
        <v>12</v>
      </c>
      <c r="K12" s="177"/>
      <c r="L12" s="172"/>
      <c r="M12" s="173"/>
      <c r="N12" s="18"/>
      <c r="O12" s="32"/>
      <c r="P12" s="32"/>
    </row>
    <row r="13" spans="2:16" ht="24.95" customHeight="1">
      <c r="B13" s="37" t="s">
        <v>69</v>
      </c>
      <c r="C13" s="38">
        <v>45</v>
      </c>
      <c r="D13" s="39" t="s">
        <v>65</v>
      </c>
      <c r="E13" s="38">
        <v>2</v>
      </c>
      <c r="F13" s="30"/>
      <c r="G13" s="202" t="s">
        <v>67</v>
      </c>
      <c r="H13" s="203"/>
      <c r="I13" s="204"/>
      <c r="J13" s="38">
        <v>6</v>
      </c>
      <c r="K13" s="177"/>
      <c r="L13" s="172"/>
      <c r="M13" s="173"/>
      <c r="N13" s="18"/>
      <c r="O13" s="32"/>
      <c r="P13" s="32"/>
    </row>
    <row r="14" spans="2:16" ht="24.95" customHeight="1">
      <c r="B14" s="174" t="s">
        <v>82</v>
      </c>
      <c r="C14" s="175" t="s">
        <v>10</v>
      </c>
      <c r="D14" s="176" t="s">
        <v>10</v>
      </c>
      <c r="E14" s="38">
        <v>0</v>
      </c>
      <c r="F14" s="21"/>
      <c r="G14" s="205" t="s">
        <v>68</v>
      </c>
      <c r="H14" s="206"/>
      <c r="I14" s="207"/>
      <c r="J14" s="38">
        <v>24</v>
      </c>
      <c r="K14" s="177"/>
      <c r="L14" s="172"/>
      <c r="M14" s="173"/>
      <c r="N14" s="26"/>
      <c r="O14" s="32"/>
      <c r="P14" s="32"/>
    </row>
    <row r="15" spans="2:16" ht="24.95" customHeight="1">
      <c r="B15" s="174" t="s">
        <v>66</v>
      </c>
      <c r="C15" s="175" t="s">
        <v>11</v>
      </c>
      <c r="D15" s="176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39" t="s">
        <v>328</v>
      </c>
      <c r="C20" s="208" t="s">
        <v>342</v>
      </c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10"/>
    </row>
    <row r="21" spans="1:22" ht="31.5" customHeight="1">
      <c r="A21" s="200" t="s">
        <v>12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</row>
  </sheetData>
  <mergeCells count="32">
    <mergeCell ref="A21:N21"/>
    <mergeCell ref="K12:M12"/>
    <mergeCell ref="G13:I13"/>
    <mergeCell ref="K13:M13"/>
    <mergeCell ref="B14:D14"/>
    <mergeCell ref="B15:D15"/>
    <mergeCell ref="G14:I14"/>
    <mergeCell ref="K14:M14"/>
    <mergeCell ref="C20:N20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2" t="s">
        <v>61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</row>
    <row r="3" spans="1:14" ht="36.75" customHeight="1">
      <c r="A3" s="213" t="s">
        <v>319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</row>
    <row r="4" spans="1:14" ht="21">
      <c r="A4" s="42"/>
      <c r="B4" s="42"/>
      <c r="C4" s="211" t="s">
        <v>13</v>
      </c>
      <c r="D4" s="211"/>
      <c r="E4" s="211"/>
      <c r="F4" s="211"/>
      <c r="G4" s="42"/>
      <c r="H4" s="211" t="s">
        <v>14</v>
      </c>
      <c r="I4" s="211"/>
      <c r="J4" s="211"/>
      <c r="K4" s="21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172</v>
      </c>
      <c r="D6" s="81">
        <v>7.0000000000000007E-2</v>
      </c>
      <c r="E6" s="96">
        <v>16.670000000000002</v>
      </c>
      <c r="F6" s="84">
        <v>82244</v>
      </c>
      <c r="G6" s="42"/>
      <c r="H6" s="46" t="s">
        <v>127</v>
      </c>
      <c r="I6" s="81">
        <v>47.5</v>
      </c>
      <c r="J6" s="97">
        <v>-5</v>
      </c>
      <c r="K6" s="84">
        <v>11000</v>
      </c>
      <c r="L6" s="1"/>
      <c r="M6" s="1"/>
    </row>
    <row r="7" spans="1:14" s="49" customFormat="1" ht="17.100000000000001" customHeight="1">
      <c r="A7" s="42"/>
      <c r="B7" s="42"/>
      <c r="C7" s="46" t="s">
        <v>178</v>
      </c>
      <c r="D7" s="81">
        <v>0.14000000000000001</v>
      </c>
      <c r="E7" s="96">
        <v>7.69</v>
      </c>
      <c r="F7" s="84">
        <v>2000000</v>
      </c>
      <c r="G7" s="42"/>
      <c r="H7" s="46" t="s">
        <v>203</v>
      </c>
      <c r="I7" s="81">
        <v>1.1499999999999999</v>
      </c>
      <c r="J7" s="97">
        <v>-4.96</v>
      </c>
      <c r="K7" s="84">
        <v>1028961</v>
      </c>
      <c r="L7" s="1"/>
    </row>
    <row r="8" spans="1:14" s="49" customFormat="1" ht="17.100000000000001" customHeight="1">
      <c r="A8" s="42"/>
      <c r="B8" s="42"/>
      <c r="C8" s="46" t="s">
        <v>282</v>
      </c>
      <c r="D8" s="81">
        <v>0.75</v>
      </c>
      <c r="E8" s="96">
        <v>4.17</v>
      </c>
      <c r="F8" s="84">
        <v>250000</v>
      </c>
      <c r="G8" s="42"/>
      <c r="H8" s="46" t="s">
        <v>38</v>
      </c>
      <c r="I8" s="81">
        <v>1.21</v>
      </c>
      <c r="J8" s="97">
        <v>-4.72</v>
      </c>
      <c r="K8" s="84">
        <v>6141463</v>
      </c>
    </row>
    <row r="9" spans="1:14" s="49" customFormat="1" ht="17.100000000000001" customHeight="1">
      <c r="A9" s="42"/>
      <c r="B9" s="42"/>
      <c r="C9" s="46" t="s">
        <v>280</v>
      </c>
      <c r="D9" s="81">
        <v>6.95</v>
      </c>
      <c r="E9" s="96">
        <v>3.73</v>
      </c>
      <c r="F9" s="84">
        <v>137662</v>
      </c>
      <c r="G9" s="42"/>
      <c r="H9" s="46" t="s">
        <v>270</v>
      </c>
      <c r="I9" s="81">
        <v>0.21</v>
      </c>
      <c r="J9" s="97">
        <v>-4.55</v>
      </c>
      <c r="K9" s="84">
        <v>54220000</v>
      </c>
    </row>
    <row r="10" spans="1:14" s="49" customFormat="1" ht="17.100000000000001" customHeight="1">
      <c r="A10" s="42"/>
      <c r="B10" s="42"/>
      <c r="C10" s="46" t="s">
        <v>248</v>
      </c>
      <c r="D10" s="81">
        <v>0.98</v>
      </c>
      <c r="E10" s="96">
        <v>1.03</v>
      </c>
      <c r="F10" s="84">
        <v>1047413</v>
      </c>
      <c r="G10" s="42"/>
      <c r="H10" s="46" t="s">
        <v>114</v>
      </c>
      <c r="I10" s="81">
        <v>1.0900000000000001</v>
      </c>
      <c r="J10" s="97">
        <v>-4.3899999999999997</v>
      </c>
      <c r="K10" s="84">
        <v>10000</v>
      </c>
    </row>
    <row r="11" spans="1:14" s="49" customFormat="1" ht="33" customHeight="1">
      <c r="A11" s="42"/>
      <c r="B11" s="42"/>
      <c r="C11" s="212" t="s">
        <v>62</v>
      </c>
      <c r="D11" s="212"/>
      <c r="E11" s="212"/>
      <c r="F11" s="212"/>
      <c r="G11" s="212"/>
      <c r="H11" s="212"/>
      <c r="I11" s="212"/>
      <c r="J11" s="212"/>
      <c r="K11" s="212"/>
    </row>
    <row r="12" spans="1:14" s="49" customFormat="1" ht="33" customHeight="1">
      <c r="A12" s="42"/>
      <c r="B12" s="42"/>
      <c r="C12" s="212"/>
      <c r="D12" s="212"/>
      <c r="E12" s="212"/>
      <c r="F12" s="212"/>
      <c r="G12" s="212"/>
      <c r="H12" s="212"/>
      <c r="I12" s="212"/>
      <c r="J12" s="212"/>
      <c r="K12" s="212"/>
    </row>
    <row r="13" spans="1:14" ht="29.25" customHeight="1">
      <c r="A13" s="42"/>
      <c r="B13" s="42"/>
      <c r="C13" s="211" t="s">
        <v>18</v>
      </c>
      <c r="D13" s="211"/>
      <c r="E13" s="211"/>
      <c r="F13" s="211"/>
      <c r="G13" s="105"/>
      <c r="H13" s="211" t="s">
        <v>7</v>
      </c>
      <c r="I13" s="211"/>
      <c r="J13" s="211"/>
      <c r="K13" s="21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1">
        <v>2.02</v>
      </c>
      <c r="E15" s="82">
        <v>1</v>
      </c>
      <c r="F15" s="84">
        <v>137068071</v>
      </c>
      <c r="G15" s="1"/>
      <c r="H15" s="46" t="s">
        <v>132</v>
      </c>
      <c r="I15" s="81">
        <v>14.1</v>
      </c>
      <c r="J15" s="82">
        <v>-2.29</v>
      </c>
      <c r="K15" s="84">
        <v>428182140.33999997</v>
      </c>
    </row>
    <row r="16" spans="1:14" ht="17.100000000000001" customHeight="1">
      <c r="A16" s="42"/>
      <c r="B16" s="42"/>
      <c r="C16" s="46" t="s">
        <v>270</v>
      </c>
      <c r="D16" s="81">
        <v>0.21</v>
      </c>
      <c r="E16" s="82">
        <v>-4.55</v>
      </c>
      <c r="F16" s="84">
        <v>54220000</v>
      </c>
      <c r="G16" s="1"/>
      <c r="H16" s="46" t="s">
        <v>84</v>
      </c>
      <c r="I16" s="81">
        <v>2.02</v>
      </c>
      <c r="J16" s="82">
        <v>1</v>
      </c>
      <c r="K16" s="84">
        <v>275012559.22000003</v>
      </c>
    </row>
    <row r="17" spans="1:11" ht="17.100000000000001" customHeight="1">
      <c r="A17" s="42"/>
      <c r="B17" s="42"/>
      <c r="C17" s="46" t="s">
        <v>197</v>
      </c>
      <c r="D17" s="81">
        <v>0.31</v>
      </c>
      <c r="E17" s="82">
        <v>0</v>
      </c>
      <c r="F17" s="84">
        <v>53000000</v>
      </c>
      <c r="G17" s="1"/>
      <c r="H17" s="46" t="s">
        <v>145</v>
      </c>
      <c r="I17" s="81">
        <v>5.64</v>
      </c>
      <c r="J17" s="82">
        <v>-1.05</v>
      </c>
      <c r="K17" s="84">
        <v>117311128.05</v>
      </c>
    </row>
    <row r="18" spans="1:11" ht="17.100000000000001" customHeight="1">
      <c r="A18" s="42"/>
      <c r="B18" s="42"/>
      <c r="C18" s="46" t="s">
        <v>294</v>
      </c>
      <c r="D18" s="81">
        <v>0.23</v>
      </c>
      <c r="E18" s="82">
        <v>0</v>
      </c>
      <c r="F18" s="84">
        <v>40781419</v>
      </c>
      <c r="G18" s="1"/>
      <c r="H18" s="46" t="s">
        <v>227</v>
      </c>
      <c r="I18" s="81">
        <v>2.97</v>
      </c>
      <c r="J18" s="82">
        <v>-1.98</v>
      </c>
      <c r="K18" s="84">
        <v>92823634.799999997</v>
      </c>
    </row>
    <row r="19" spans="1:11" ht="16.5" customHeight="1">
      <c r="A19" s="42"/>
      <c r="B19" s="42"/>
      <c r="C19" s="46" t="s">
        <v>227</v>
      </c>
      <c r="D19" s="81">
        <v>2.97</v>
      </c>
      <c r="E19" s="82">
        <v>-1.98</v>
      </c>
      <c r="F19" s="84">
        <v>30958088</v>
      </c>
      <c r="G19" s="1"/>
      <c r="H19" s="46" t="s">
        <v>240</v>
      </c>
      <c r="I19" s="81">
        <v>21</v>
      </c>
      <c r="J19" s="82">
        <v>-0.99</v>
      </c>
      <c r="K19" s="84">
        <v>45887889.850000001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7"/>
  <sheetViews>
    <sheetView zoomScale="145" zoomScaleNormal="145" workbookViewId="0">
      <selection activeCell="C8" sqref="C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5" t="s">
        <v>323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34" t="s">
        <v>29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6"/>
    </row>
    <row r="4" spans="1:14" ht="13.5" customHeight="1">
      <c r="A4" s="58"/>
      <c r="B4" s="46" t="s">
        <v>294</v>
      </c>
      <c r="C4" s="59" t="s">
        <v>293</v>
      </c>
      <c r="D4" s="63">
        <v>0.23</v>
      </c>
      <c r="E4" s="81">
        <v>0.23</v>
      </c>
      <c r="F4" s="81">
        <v>0.23</v>
      </c>
      <c r="G4" s="86">
        <v>0.23</v>
      </c>
      <c r="H4" s="86">
        <v>0.23</v>
      </c>
      <c r="I4" s="81">
        <v>0.23</v>
      </c>
      <c r="J4" s="81">
        <v>0.23</v>
      </c>
      <c r="K4" s="103">
        <v>0</v>
      </c>
      <c r="L4" s="83">
        <v>22</v>
      </c>
      <c r="M4" s="84">
        <v>40781419</v>
      </c>
      <c r="N4" s="84">
        <v>9379726.3699999992</v>
      </c>
    </row>
    <row r="5" spans="1:14" ht="13.5" customHeight="1">
      <c r="A5" s="58"/>
      <c r="B5" s="46" t="s">
        <v>227</v>
      </c>
      <c r="C5" s="59" t="s">
        <v>228</v>
      </c>
      <c r="D5" s="63">
        <v>3.05</v>
      </c>
      <c r="E5" s="81">
        <v>3.05</v>
      </c>
      <c r="F5" s="81">
        <v>2.97</v>
      </c>
      <c r="G5" s="86">
        <v>3</v>
      </c>
      <c r="H5" s="86">
        <v>3.06</v>
      </c>
      <c r="I5" s="81">
        <v>2.97</v>
      </c>
      <c r="J5" s="81">
        <v>3.03</v>
      </c>
      <c r="K5" s="103">
        <v>-1.98</v>
      </c>
      <c r="L5" s="83">
        <v>105</v>
      </c>
      <c r="M5" s="84">
        <v>30958088</v>
      </c>
      <c r="N5" s="84">
        <v>92823634.799999997</v>
      </c>
    </row>
    <row r="6" spans="1:14" ht="13.5" customHeight="1">
      <c r="A6" s="58"/>
      <c r="B6" s="46" t="s">
        <v>138</v>
      </c>
      <c r="C6" s="59" t="s">
        <v>139</v>
      </c>
      <c r="D6" s="63">
        <v>0.66</v>
      </c>
      <c r="E6" s="81">
        <v>0.66</v>
      </c>
      <c r="F6" s="81">
        <v>0.65</v>
      </c>
      <c r="G6" s="86">
        <v>0.65</v>
      </c>
      <c r="H6" s="86">
        <v>0.66</v>
      </c>
      <c r="I6" s="81">
        <v>0.65</v>
      </c>
      <c r="J6" s="81">
        <v>0.66</v>
      </c>
      <c r="K6" s="103">
        <v>-1.52</v>
      </c>
      <c r="L6" s="83">
        <v>12</v>
      </c>
      <c r="M6" s="84">
        <v>9811353</v>
      </c>
      <c r="N6" s="84">
        <v>6378888.4500000002</v>
      </c>
    </row>
    <row r="7" spans="1:14" ht="13.5" customHeight="1">
      <c r="A7" s="58"/>
      <c r="B7" s="46" t="s">
        <v>243</v>
      </c>
      <c r="C7" s="59" t="s">
        <v>242</v>
      </c>
      <c r="D7" s="63">
        <v>0.22</v>
      </c>
      <c r="E7" s="81">
        <v>0.22</v>
      </c>
      <c r="F7" s="81">
        <v>0.22</v>
      </c>
      <c r="G7" s="86">
        <v>0.22</v>
      </c>
      <c r="H7" s="86">
        <v>0.22</v>
      </c>
      <c r="I7" s="81">
        <v>0.22</v>
      </c>
      <c r="J7" s="81">
        <v>0.22</v>
      </c>
      <c r="K7" s="103">
        <v>0</v>
      </c>
      <c r="L7" s="83">
        <v>1</v>
      </c>
      <c r="M7" s="84">
        <v>2000</v>
      </c>
      <c r="N7" s="84">
        <v>440</v>
      </c>
    </row>
    <row r="8" spans="1:14" ht="13.5" customHeight="1">
      <c r="A8" s="58"/>
      <c r="B8" s="46" t="s">
        <v>197</v>
      </c>
      <c r="C8" s="59" t="s">
        <v>198</v>
      </c>
      <c r="D8" s="63">
        <v>0.31</v>
      </c>
      <c r="E8" s="81">
        <v>0.31</v>
      </c>
      <c r="F8" s="81">
        <v>0.3</v>
      </c>
      <c r="G8" s="86">
        <v>0.3</v>
      </c>
      <c r="H8" s="86">
        <v>0.31</v>
      </c>
      <c r="I8" s="81">
        <v>0.31</v>
      </c>
      <c r="J8" s="81">
        <v>0.31</v>
      </c>
      <c r="K8" s="103">
        <v>0</v>
      </c>
      <c r="L8" s="83">
        <v>22</v>
      </c>
      <c r="M8" s="84">
        <v>53000000</v>
      </c>
      <c r="N8" s="84">
        <v>16080000</v>
      </c>
    </row>
    <row r="9" spans="1:14" ht="13.5" customHeight="1">
      <c r="A9" s="58"/>
      <c r="B9" s="46" t="s">
        <v>270</v>
      </c>
      <c r="C9" s="59" t="s">
        <v>269</v>
      </c>
      <c r="D9" s="63">
        <v>0.22</v>
      </c>
      <c r="E9" s="81">
        <v>0.22</v>
      </c>
      <c r="F9" s="81">
        <v>0.21</v>
      </c>
      <c r="G9" s="86">
        <v>0.21</v>
      </c>
      <c r="H9" s="86">
        <v>0.22</v>
      </c>
      <c r="I9" s="81">
        <v>0.21</v>
      </c>
      <c r="J9" s="81">
        <v>0.22</v>
      </c>
      <c r="K9" s="103">
        <v>-4.55</v>
      </c>
      <c r="L9" s="83">
        <v>13</v>
      </c>
      <c r="M9" s="84">
        <v>54220000</v>
      </c>
      <c r="N9" s="84">
        <v>11486200</v>
      </c>
    </row>
    <row r="10" spans="1:14" ht="13.5" customHeight="1">
      <c r="A10" s="58"/>
      <c r="B10" s="46" t="s">
        <v>248</v>
      </c>
      <c r="C10" s="59" t="s">
        <v>249</v>
      </c>
      <c r="D10" s="63">
        <v>0.97</v>
      </c>
      <c r="E10" s="81">
        <v>0.98</v>
      </c>
      <c r="F10" s="81">
        <v>0.97</v>
      </c>
      <c r="G10" s="86">
        <v>0.98</v>
      </c>
      <c r="H10" s="86">
        <v>0.97</v>
      </c>
      <c r="I10" s="81">
        <v>0.98</v>
      </c>
      <c r="J10" s="81">
        <v>0.97</v>
      </c>
      <c r="K10" s="103">
        <v>1.03</v>
      </c>
      <c r="L10" s="83">
        <v>7</v>
      </c>
      <c r="M10" s="84">
        <v>1047413</v>
      </c>
      <c r="N10" s="84">
        <v>1026010.89</v>
      </c>
    </row>
    <row r="11" spans="1:14" ht="13.5" customHeight="1">
      <c r="A11" s="58"/>
      <c r="B11" s="46" t="s">
        <v>172</v>
      </c>
      <c r="C11" s="59" t="s">
        <v>173</v>
      </c>
      <c r="D11" s="63">
        <v>7.0000000000000007E-2</v>
      </c>
      <c r="E11" s="129">
        <v>7.0000000000000007E-2</v>
      </c>
      <c r="F11" s="129">
        <v>7.0000000000000007E-2</v>
      </c>
      <c r="G11" s="129">
        <v>7.0000000000000007E-2</v>
      </c>
      <c r="H11" s="129">
        <v>0.06</v>
      </c>
      <c r="I11" s="129">
        <v>7.0000000000000007E-2</v>
      </c>
      <c r="J11" s="129">
        <v>0.06</v>
      </c>
      <c r="K11" s="130">
        <v>16.670000000000002</v>
      </c>
      <c r="L11" s="127">
        <v>9</v>
      </c>
      <c r="M11" s="128">
        <v>82244</v>
      </c>
      <c r="N11" s="128">
        <v>5757.08</v>
      </c>
    </row>
    <row r="12" spans="1:14" ht="13.5" customHeight="1">
      <c r="A12" s="58"/>
      <c r="B12" s="46" t="s">
        <v>157</v>
      </c>
      <c r="C12" s="59" t="s">
        <v>158</v>
      </c>
      <c r="D12" s="63">
        <v>1.1100000000000001</v>
      </c>
      <c r="E12" s="81">
        <v>1.1100000000000001</v>
      </c>
      <c r="F12" s="81">
        <v>1.1100000000000001</v>
      </c>
      <c r="G12" s="86">
        <v>1.1100000000000001</v>
      </c>
      <c r="H12" s="86">
        <v>1.1499999999999999</v>
      </c>
      <c r="I12" s="81">
        <v>1.1100000000000001</v>
      </c>
      <c r="J12" s="81">
        <v>1.1499999999999999</v>
      </c>
      <c r="K12" s="103">
        <v>-3.48</v>
      </c>
      <c r="L12" s="83">
        <v>3</v>
      </c>
      <c r="M12" s="84">
        <v>117910</v>
      </c>
      <c r="N12" s="84">
        <v>130880.1</v>
      </c>
    </row>
    <row r="13" spans="1:14" ht="13.5" customHeight="1">
      <c r="A13" s="58"/>
      <c r="B13" s="46" t="s">
        <v>297</v>
      </c>
      <c r="C13" s="59" t="s">
        <v>296</v>
      </c>
      <c r="D13" s="63">
        <v>0.13</v>
      </c>
      <c r="E13" s="81">
        <v>0.13</v>
      </c>
      <c r="F13" s="81">
        <v>0.13</v>
      </c>
      <c r="G13" s="86">
        <v>0.13</v>
      </c>
      <c r="H13" s="86">
        <v>0.13</v>
      </c>
      <c r="I13" s="81">
        <v>0.13</v>
      </c>
      <c r="J13" s="81">
        <v>0.13</v>
      </c>
      <c r="K13" s="103">
        <v>0</v>
      </c>
      <c r="L13" s="83">
        <v>1</v>
      </c>
      <c r="M13" s="84">
        <v>500000</v>
      </c>
      <c r="N13" s="84">
        <v>65000</v>
      </c>
    </row>
    <row r="14" spans="1:14" ht="13.5" customHeight="1">
      <c r="A14" s="58"/>
      <c r="B14" s="46" t="s">
        <v>84</v>
      </c>
      <c r="C14" s="59" t="s">
        <v>83</v>
      </c>
      <c r="D14" s="63">
        <v>2</v>
      </c>
      <c r="E14" s="81">
        <v>2.02</v>
      </c>
      <c r="F14" s="81">
        <v>1.98</v>
      </c>
      <c r="G14" s="86">
        <v>2.0099999999999998</v>
      </c>
      <c r="H14" s="86">
        <v>1.99</v>
      </c>
      <c r="I14" s="81">
        <v>2.02</v>
      </c>
      <c r="J14" s="81">
        <v>2</v>
      </c>
      <c r="K14" s="103">
        <v>1</v>
      </c>
      <c r="L14" s="83">
        <v>116</v>
      </c>
      <c r="M14" s="84">
        <v>137068071</v>
      </c>
      <c r="N14" s="84">
        <v>275012559.22000003</v>
      </c>
    </row>
    <row r="15" spans="1:14" ht="13.5" customHeight="1">
      <c r="A15" s="58"/>
      <c r="B15" s="46" t="s">
        <v>282</v>
      </c>
      <c r="C15" s="59" t="s">
        <v>283</v>
      </c>
      <c r="D15" s="63">
        <v>0.75</v>
      </c>
      <c r="E15" s="81">
        <v>0.75</v>
      </c>
      <c r="F15" s="81">
        <v>0.75</v>
      </c>
      <c r="G15" s="86">
        <v>0.75</v>
      </c>
      <c r="H15" s="86">
        <v>0.72</v>
      </c>
      <c r="I15" s="81">
        <v>0.75</v>
      </c>
      <c r="J15" s="81">
        <v>0.72</v>
      </c>
      <c r="K15" s="103">
        <v>4.17</v>
      </c>
      <c r="L15" s="83">
        <v>1</v>
      </c>
      <c r="M15" s="84">
        <v>250000</v>
      </c>
      <c r="N15" s="84">
        <v>187500</v>
      </c>
    </row>
    <row r="16" spans="1:14" ht="13.5" customHeight="1">
      <c r="A16" s="58"/>
      <c r="B16" s="46" t="s">
        <v>256</v>
      </c>
      <c r="C16" s="59" t="s">
        <v>255</v>
      </c>
      <c r="D16" s="63">
        <v>4.71</v>
      </c>
      <c r="E16" s="81">
        <v>4.71</v>
      </c>
      <c r="F16" s="81">
        <v>4.5999999999999996</v>
      </c>
      <c r="G16" s="86">
        <v>4.63</v>
      </c>
      <c r="H16" s="86">
        <v>4.71</v>
      </c>
      <c r="I16" s="81">
        <v>4.68</v>
      </c>
      <c r="J16" s="81">
        <v>4.71</v>
      </c>
      <c r="K16" s="103">
        <v>-0.64</v>
      </c>
      <c r="L16" s="83">
        <v>41</v>
      </c>
      <c r="M16" s="84">
        <v>2213881</v>
      </c>
      <c r="N16" s="84">
        <v>10247517.789999999</v>
      </c>
    </row>
    <row r="17" spans="1:14" ht="13.5" customHeight="1">
      <c r="A17" s="58"/>
      <c r="B17" s="214" t="s">
        <v>91</v>
      </c>
      <c r="C17" s="215"/>
      <c r="D17" s="237"/>
      <c r="E17" s="238"/>
      <c r="F17" s="238"/>
      <c r="G17" s="238"/>
      <c r="H17" s="238"/>
      <c r="I17" s="238"/>
      <c r="J17" s="238"/>
      <c r="K17" s="239"/>
      <c r="L17" s="60">
        <f>SUM(L4:L16)</f>
        <v>353</v>
      </c>
      <c r="M17" s="60">
        <f>SUM(M4:M16)</f>
        <v>330052379</v>
      </c>
      <c r="N17" s="61">
        <f>SUM(N4:N16)</f>
        <v>422824114.70000005</v>
      </c>
    </row>
    <row r="18" spans="1:14" ht="13.5" customHeight="1">
      <c r="A18" s="58"/>
      <c r="B18" s="228" t="s">
        <v>30</v>
      </c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30"/>
    </row>
    <row r="19" spans="1:14" ht="13.5" customHeight="1">
      <c r="A19" s="58"/>
      <c r="B19" s="46" t="s">
        <v>132</v>
      </c>
      <c r="C19" s="59" t="s">
        <v>133</v>
      </c>
      <c r="D19" s="63">
        <v>14.42</v>
      </c>
      <c r="E19" s="81">
        <v>14.42</v>
      </c>
      <c r="F19" s="81">
        <v>13.95</v>
      </c>
      <c r="G19" s="86">
        <v>14.03</v>
      </c>
      <c r="H19" s="86">
        <v>14.54</v>
      </c>
      <c r="I19" s="81">
        <v>14.1</v>
      </c>
      <c r="J19" s="81">
        <v>14.43</v>
      </c>
      <c r="K19" s="82">
        <v>-2.29</v>
      </c>
      <c r="L19" s="83">
        <v>350</v>
      </c>
      <c r="M19" s="84">
        <v>30515314</v>
      </c>
      <c r="N19" s="84">
        <v>428182140.33999997</v>
      </c>
    </row>
    <row r="20" spans="1:14" ht="13.5" customHeight="1">
      <c r="A20" s="58"/>
      <c r="B20" s="46" t="s">
        <v>246</v>
      </c>
      <c r="C20" s="59" t="s">
        <v>247</v>
      </c>
      <c r="D20" s="63">
        <v>3.36</v>
      </c>
      <c r="E20" s="81">
        <v>3.36</v>
      </c>
      <c r="F20" s="81">
        <v>3.36</v>
      </c>
      <c r="G20" s="86">
        <v>3.36</v>
      </c>
      <c r="H20" s="86">
        <v>3.31</v>
      </c>
      <c r="I20" s="81">
        <v>3.36</v>
      </c>
      <c r="J20" s="81">
        <v>3.36</v>
      </c>
      <c r="K20" s="103">
        <v>0</v>
      </c>
      <c r="L20" s="83">
        <v>4</v>
      </c>
      <c r="M20" s="84">
        <v>20916</v>
      </c>
      <c r="N20" s="84">
        <v>70277.759999999995</v>
      </c>
    </row>
    <row r="21" spans="1:14" ht="13.5" customHeight="1">
      <c r="A21" s="58"/>
      <c r="B21" s="214" t="s">
        <v>140</v>
      </c>
      <c r="C21" s="215"/>
      <c r="D21" s="237"/>
      <c r="E21" s="238"/>
      <c r="F21" s="238"/>
      <c r="G21" s="238"/>
      <c r="H21" s="238"/>
      <c r="I21" s="238"/>
      <c r="J21" s="238"/>
      <c r="K21" s="239"/>
      <c r="L21" s="62">
        <f>SUM(L19:L20)</f>
        <v>354</v>
      </c>
      <c r="M21" s="60">
        <f>SUM(M19:M20)</f>
        <v>30536230</v>
      </c>
      <c r="N21" s="48">
        <f>SUM(N19:N20)</f>
        <v>428252418.09999996</v>
      </c>
    </row>
    <row r="22" spans="1:14" ht="13.5" customHeight="1">
      <c r="A22" s="58"/>
      <c r="B22" s="222" t="s">
        <v>96</v>
      </c>
      <c r="C22" s="223"/>
      <c r="D22" s="223"/>
      <c r="E22" s="223"/>
      <c r="F22" s="223"/>
      <c r="G22" s="223"/>
      <c r="H22" s="223"/>
      <c r="I22" s="223"/>
      <c r="J22" s="223"/>
      <c r="K22" s="223"/>
      <c r="L22" s="223"/>
      <c r="M22" s="223"/>
      <c r="N22" s="224"/>
    </row>
    <row r="23" spans="1:14" ht="13.5" customHeight="1">
      <c r="A23" s="58"/>
      <c r="B23" s="46" t="s">
        <v>213</v>
      </c>
      <c r="C23" s="59" t="s">
        <v>214</v>
      </c>
      <c r="D23" s="86">
        <v>0.95</v>
      </c>
      <c r="E23" s="81">
        <v>0.95</v>
      </c>
      <c r="F23" s="81">
        <v>0.91</v>
      </c>
      <c r="G23" s="86">
        <v>0.91</v>
      </c>
      <c r="H23" s="86">
        <v>0.95</v>
      </c>
      <c r="I23" s="81">
        <v>0.91</v>
      </c>
      <c r="J23" s="81">
        <v>0.95</v>
      </c>
      <c r="K23" s="82">
        <v>-4.21</v>
      </c>
      <c r="L23" s="83">
        <v>3</v>
      </c>
      <c r="M23" s="84">
        <v>358370</v>
      </c>
      <c r="N23" s="84">
        <v>326451.5</v>
      </c>
    </row>
    <row r="24" spans="1:14" ht="13.5" customHeight="1">
      <c r="A24" s="58"/>
      <c r="B24" s="214" t="s">
        <v>295</v>
      </c>
      <c r="C24" s="215"/>
      <c r="D24" s="216"/>
      <c r="E24" s="217"/>
      <c r="F24" s="217"/>
      <c r="G24" s="217"/>
      <c r="H24" s="217"/>
      <c r="I24" s="217"/>
      <c r="J24" s="217"/>
      <c r="K24" s="218"/>
      <c r="L24" s="65">
        <f>SUM(L23:L23)</f>
        <v>3</v>
      </c>
      <c r="M24" s="65">
        <f>SUM(M23:M23)</f>
        <v>358370</v>
      </c>
      <c r="N24" s="65">
        <f>SUM(N23:N23)</f>
        <v>326451.5</v>
      </c>
    </row>
    <row r="25" spans="1:14" ht="13.5" customHeight="1">
      <c r="A25" s="58"/>
      <c r="B25" s="222" t="s">
        <v>85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4"/>
    </row>
    <row r="26" spans="1:14" ht="13.5" customHeight="1">
      <c r="A26" s="58"/>
      <c r="B26" s="46" t="s">
        <v>240</v>
      </c>
      <c r="C26" s="59" t="s">
        <v>241</v>
      </c>
      <c r="D26" s="86">
        <v>21.21</v>
      </c>
      <c r="E26" s="81">
        <v>21.21</v>
      </c>
      <c r="F26" s="81">
        <v>20.170000000000002</v>
      </c>
      <c r="G26" s="86">
        <v>20.48</v>
      </c>
      <c r="H26" s="86">
        <v>21.4</v>
      </c>
      <c r="I26" s="81">
        <v>21</v>
      </c>
      <c r="J26" s="81">
        <v>21.21</v>
      </c>
      <c r="K26" s="82">
        <v>-0.99</v>
      </c>
      <c r="L26" s="83">
        <v>73</v>
      </c>
      <c r="M26" s="84">
        <v>2240088</v>
      </c>
      <c r="N26" s="84">
        <v>45887889.850000001</v>
      </c>
    </row>
    <row r="27" spans="1:14" ht="13.5" customHeight="1">
      <c r="A27" s="58"/>
      <c r="B27" s="46" t="s">
        <v>211</v>
      </c>
      <c r="C27" s="59" t="s">
        <v>212</v>
      </c>
      <c r="D27" s="86">
        <v>4</v>
      </c>
      <c r="E27" s="81">
        <v>4</v>
      </c>
      <c r="F27" s="81">
        <v>4</v>
      </c>
      <c r="G27" s="86">
        <v>4</v>
      </c>
      <c r="H27" s="86">
        <v>4</v>
      </c>
      <c r="I27" s="81">
        <v>4</v>
      </c>
      <c r="J27" s="81">
        <v>4</v>
      </c>
      <c r="K27" s="82">
        <v>0</v>
      </c>
      <c r="L27" s="83">
        <v>1</v>
      </c>
      <c r="M27" s="84">
        <v>375</v>
      </c>
      <c r="N27" s="84">
        <v>1500</v>
      </c>
    </row>
    <row r="28" spans="1:14" ht="13.5" customHeight="1">
      <c r="A28" s="58"/>
      <c r="B28" s="46" t="s">
        <v>98</v>
      </c>
      <c r="C28" s="59" t="s">
        <v>97</v>
      </c>
      <c r="D28" s="86">
        <v>6.92</v>
      </c>
      <c r="E28" s="81">
        <v>6.92</v>
      </c>
      <c r="F28" s="81">
        <v>6.69</v>
      </c>
      <c r="G28" s="86">
        <v>6.91</v>
      </c>
      <c r="H28" s="86">
        <v>6.92</v>
      </c>
      <c r="I28" s="81">
        <v>6.69</v>
      </c>
      <c r="J28" s="81">
        <v>6.92</v>
      </c>
      <c r="K28" s="82">
        <v>-3.32</v>
      </c>
      <c r="L28" s="83">
        <v>2</v>
      </c>
      <c r="M28" s="84">
        <v>2100000</v>
      </c>
      <c r="N28" s="84">
        <v>14509000</v>
      </c>
    </row>
    <row r="29" spans="1:14" ht="13.5" customHeight="1">
      <c r="A29" s="58"/>
      <c r="B29" s="46" t="s">
        <v>166</v>
      </c>
      <c r="C29" s="59" t="s">
        <v>167</v>
      </c>
      <c r="D29" s="86">
        <v>3.13</v>
      </c>
      <c r="E29" s="81">
        <v>3.13</v>
      </c>
      <c r="F29" s="81">
        <v>3.1</v>
      </c>
      <c r="G29" s="86">
        <v>3.1</v>
      </c>
      <c r="H29" s="86">
        <v>3.12</v>
      </c>
      <c r="I29" s="81">
        <v>3.1</v>
      </c>
      <c r="J29" s="81">
        <v>3.11</v>
      </c>
      <c r="K29" s="82">
        <v>-0.32</v>
      </c>
      <c r="L29" s="83">
        <v>5</v>
      </c>
      <c r="M29" s="84">
        <v>207500</v>
      </c>
      <c r="N29" s="84">
        <v>643475</v>
      </c>
    </row>
    <row r="30" spans="1:14" ht="13.5" customHeight="1">
      <c r="A30" s="58"/>
      <c r="B30" s="46" t="s">
        <v>199</v>
      </c>
      <c r="C30" s="59" t="s">
        <v>200</v>
      </c>
      <c r="D30" s="86">
        <v>0.68</v>
      </c>
      <c r="E30" s="81">
        <v>0.68</v>
      </c>
      <c r="F30" s="81">
        <v>0.68</v>
      </c>
      <c r="G30" s="86">
        <v>0.68</v>
      </c>
      <c r="H30" s="86">
        <v>0.69</v>
      </c>
      <c r="I30" s="81">
        <v>0.68</v>
      </c>
      <c r="J30" s="81">
        <v>0.69</v>
      </c>
      <c r="K30" s="82">
        <v>-1.45</v>
      </c>
      <c r="L30" s="83">
        <v>1</v>
      </c>
      <c r="M30" s="84">
        <v>16079</v>
      </c>
      <c r="N30" s="84">
        <v>10933.72</v>
      </c>
    </row>
    <row r="31" spans="1:14" ht="13.5" customHeight="1">
      <c r="A31" s="58"/>
      <c r="B31" s="214" t="s">
        <v>92</v>
      </c>
      <c r="C31" s="215"/>
      <c r="D31" s="216"/>
      <c r="E31" s="217"/>
      <c r="F31" s="217"/>
      <c r="G31" s="217"/>
      <c r="H31" s="217"/>
      <c r="I31" s="217"/>
      <c r="J31" s="217"/>
      <c r="K31" s="218"/>
      <c r="L31" s="65">
        <f>SUM(L26:L30)</f>
        <v>82</v>
      </c>
      <c r="M31" s="65">
        <f>SUM(M26:M30)</f>
        <v>4564042</v>
      </c>
      <c r="N31" s="65">
        <f>SUM(N26:N30)</f>
        <v>61052798.57</v>
      </c>
    </row>
    <row r="32" spans="1:14" ht="13.5" customHeight="1">
      <c r="A32" s="58"/>
      <c r="B32" s="222" t="s">
        <v>86</v>
      </c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4"/>
    </row>
    <row r="33" spans="1:14" ht="13.5" customHeight="1">
      <c r="A33" s="58"/>
      <c r="B33" s="46" t="s">
        <v>145</v>
      </c>
      <c r="C33" s="59" t="s">
        <v>146</v>
      </c>
      <c r="D33" s="81">
        <v>5.7</v>
      </c>
      <c r="E33" s="81">
        <v>5.71</v>
      </c>
      <c r="F33" s="81">
        <v>5.64</v>
      </c>
      <c r="G33" s="81">
        <v>5.67</v>
      </c>
      <c r="H33" s="81">
        <v>5.69</v>
      </c>
      <c r="I33" s="81">
        <v>5.64</v>
      </c>
      <c r="J33" s="81">
        <v>5.7</v>
      </c>
      <c r="K33" s="82">
        <v>-1.05</v>
      </c>
      <c r="L33" s="83">
        <v>81</v>
      </c>
      <c r="M33" s="84">
        <v>20691763</v>
      </c>
      <c r="N33" s="84">
        <v>117311128.05</v>
      </c>
    </row>
    <row r="34" spans="1:14" ht="13.5" customHeight="1">
      <c r="A34" s="58"/>
      <c r="B34" s="46" t="s">
        <v>184</v>
      </c>
      <c r="C34" s="59" t="s">
        <v>185</v>
      </c>
      <c r="D34" s="81">
        <v>2.6</v>
      </c>
      <c r="E34" s="81">
        <v>2.6</v>
      </c>
      <c r="F34" s="81">
        <v>2.6</v>
      </c>
      <c r="G34" s="81">
        <v>2.6</v>
      </c>
      <c r="H34" s="81">
        <v>2.6</v>
      </c>
      <c r="I34" s="81">
        <v>2.6</v>
      </c>
      <c r="J34" s="81">
        <v>2.6</v>
      </c>
      <c r="K34" s="82">
        <v>0</v>
      </c>
      <c r="L34" s="83">
        <v>2</v>
      </c>
      <c r="M34" s="84">
        <v>100000</v>
      </c>
      <c r="N34" s="84">
        <v>260000</v>
      </c>
    </row>
    <row r="35" spans="1:14" ht="13.5" customHeight="1">
      <c r="A35" s="58"/>
      <c r="B35" s="46" t="s">
        <v>174</v>
      </c>
      <c r="C35" s="59" t="s">
        <v>175</v>
      </c>
      <c r="D35" s="81">
        <v>17</v>
      </c>
      <c r="E35" s="81">
        <v>17</v>
      </c>
      <c r="F35" s="81">
        <v>17</v>
      </c>
      <c r="G35" s="81">
        <v>17</v>
      </c>
      <c r="H35" s="81">
        <v>17</v>
      </c>
      <c r="I35" s="81">
        <v>17</v>
      </c>
      <c r="J35" s="81">
        <v>17</v>
      </c>
      <c r="K35" s="82">
        <v>0</v>
      </c>
      <c r="L35" s="83">
        <v>2</v>
      </c>
      <c r="M35" s="84">
        <v>1192</v>
      </c>
      <c r="N35" s="84">
        <v>20264</v>
      </c>
    </row>
    <row r="36" spans="1:14" ht="13.5" customHeight="1">
      <c r="A36" s="58"/>
      <c r="B36" s="46" t="s">
        <v>203</v>
      </c>
      <c r="C36" s="59" t="s">
        <v>204</v>
      </c>
      <c r="D36" s="81">
        <v>1.2</v>
      </c>
      <c r="E36" s="81">
        <v>1.2</v>
      </c>
      <c r="F36" s="81">
        <v>1.1499999999999999</v>
      </c>
      <c r="G36" s="81">
        <v>1.1599999999999999</v>
      </c>
      <c r="H36" s="81">
        <v>1.21</v>
      </c>
      <c r="I36" s="81">
        <v>1.1499999999999999</v>
      </c>
      <c r="J36" s="81">
        <v>1.21</v>
      </c>
      <c r="K36" s="82">
        <v>-4.96</v>
      </c>
      <c r="L36" s="83">
        <v>7</v>
      </c>
      <c r="M36" s="84">
        <v>1028961</v>
      </c>
      <c r="N36" s="84">
        <v>1191855.1499999999</v>
      </c>
    </row>
    <row r="37" spans="1:14" ht="13.5" customHeight="1">
      <c r="A37" s="58"/>
      <c r="B37" s="46" t="s">
        <v>284</v>
      </c>
      <c r="C37" s="59" t="s">
        <v>285</v>
      </c>
      <c r="D37" s="81">
        <v>2.02</v>
      </c>
      <c r="E37" s="81">
        <v>2.02</v>
      </c>
      <c r="F37" s="81">
        <v>2</v>
      </c>
      <c r="G37" s="81">
        <v>2</v>
      </c>
      <c r="H37" s="81">
        <v>2.02</v>
      </c>
      <c r="I37" s="81">
        <v>2</v>
      </c>
      <c r="J37" s="81">
        <v>2.02</v>
      </c>
      <c r="K37" s="82">
        <v>-0.99</v>
      </c>
      <c r="L37" s="83">
        <v>58</v>
      </c>
      <c r="M37" s="84">
        <v>5121405</v>
      </c>
      <c r="N37" s="84">
        <v>10243633.6</v>
      </c>
    </row>
    <row r="38" spans="1:14" ht="13.5" customHeight="1">
      <c r="A38" s="58"/>
      <c r="B38" s="46" t="s">
        <v>201</v>
      </c>
      <c r="C38" s="59" t="s">
        <v>202</v>
      </c>
      <c r="D38" s="81">
        <v>5.3</v>
      </c>
      <c r="E38" s="81">
        <v>5.3</v>
      </c>
      <c r="F38" s="81">
        <v>5.3</v>
      </c>
      <c r="G38" s="81">
        <v>5.3</v>
      </c>
      <c r="H38" s="81">
        <v>5.21</v>
      </c>
      <c r="I38" s="81">
        <v>5.3</v>
      </c>
      <c r="J38" s="81">
        <v>5.3</v>
      </c>
      <c r="K38" s="82">
        <v>0</v>
      </c>
      <c r="L38" s="83">
        <v>1</v>
      </c>
      <c r="M38" s="84">
        <v>1875</v>
      </c>
      <c r="N38" s="84">
        <v>9937.5</v>
      </c>
    </row>
    <row r="39" spans="1:14" ht="13.5" customHeight="1">
      <c r="A39" s="58"/>
      <c r="B39" s="46" t="s">
        <v>187</v>
      </c>
      <c r="C39" s="59" t="s">
        <v>152</v>
      </c>
      <c r="D39" s="81">
        <v>2.1</v>
      </c>
      <c r="E39" s="81">
        <v>2.1</v>
      </c>
      <c r="F39" s="81">
        <v>2.1</v>
      </c>
      <c r="G39" s="81">
        <v>2.1</v>
      </c>
      <c r="H39" s="81">
        <v>2.1</v>
      </c>
      <c r="I39" s="81">
        <v>2.1</v>
      </c>
      <c r="J39" s="81">
        <v>2.1</v>
      </c>
      <c r="K39" s="82">
        <v>0</v>
      </c>
      <c r="L39" s="83">
        <v>2</v>
      </c>
      <c r="M39" s="84">
        <v>8000</v>
      </c>
      <c r="N39" s="84">
        <v>16800</v>
      </c>
    </row>
    <row r="40" spans="1:14" ht="13.5" customHeight="1">
      <c r="A40" s="58"/>
      <c r="B40" s="214" t="s">
        <v>93</v>
      </c>
      <c r="C40" s="215"/>
      <c r="D40" s="216"/>
      <c r="E40" s="217"/>
      <c r="F40" s="217"/>
      <c r="G40" s="217"/>
      <c r="H40" s="217"/>
      <c r="I40" s="217"/>
      <c r="J40" s="217"/>
      <c r="K40" s="218"/>
      <c r="L40" s="65">
        <f>SUM(L33:L39)</f>
        <v>153</v>
      </c>
      <c r="M40" s="65">
        <f>SUM(M33:M39)</f>
        <v>26953196</v>
      </c>
      <c r="N40" s="65">
        <f>SUM(N33:N39)</f>
        <v>129053618.3</v>
      </c>
    </row>
    <row r="41" spans="1:14" ht="13.5" customHeight="1">
      <c r="A41" s="58"/>
      <c r="B41" s="222" t="s">
        <v>31</v>
      </c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4"/>
    </row>
    <row r="42" spans="1:14" ht="13.5" customHeight="1">
      <c r="A42" s="58"/>
      <c r="B42" s="46" t="s">
        <v>168</v>
      </c>
      <c r="C42" s="59" t="s">
        <v>169</v>
      </c>
      <c r="D42" s="95">
        <v>11.51</v>
      </c>
      <c r="E42" s="95">
        <v>11.51</v>
      </c>
      <c r="F42" s="95">
        <v>11.51</v>
      </c>
      <c r="G42" s="95">
        <v>11.51</v>
      </c>
      <c r="H42" s="95">
        <v>11.51</v>
      </c>
      <c r="I42" s="95">
        <v>11.51</v>
      </c>
      <c r="J42" s="95">
        <v>11.51</v>
      </c>
      <c r="K42" s="98">
        <v>0</v>
      </c>
      <c r="L42" s="99">
        <v>1</v>
      </c>
      <c r="M42" s="100">
        <v>864</v>
      </c>
      <c r="N42" s="100">
        <v>9944.64</v>
      </c>
    </row>
    <row r="43" spans="1:14" ht="13.5" customHeight="1">
      <c r="A43" s="58"/>
      <c r="B43" s="46" t="s">
        <v>121</v>
      </c>
      <c r="C43" s="59" t="s">
        <v>120</v>
      </c>
      <c r="D43" s="95">
        <v>8.82</v>
      </c>
      <c r="E43" s="95">
        <v>8.82</v>
      </c>
      <c r="F43" s="95">
        <v>8.5</v>
      </c>
      <c r="G43" s="95">
        <v>8.51</v>
      </c>
      <c r="H43" s="95">
        <v>8.82</v>
      </c>
      <c r="I43" s="95">
        <v>8.5</v>
      </c>
      <c r="J43" s="95">
        <v>8.82</v>
      </c>
      <c r="K43" s="98">
        <v>-3.63</v>
      </c>
      <c r="L43" s="99">
        <v>12</v>
      </c>
      <c r="M43" s="100">
        <v>212817</v>
      </c>
      <c r="N43" s="100">
        <v>1810568.7</v>
      </c>
    </row>
    <row r="44" spans="1:14" ht="13.5" customHeight="1">
      <c r="A44" s="58"/>
      <c r="B44" s="46" t="s">
        <v>127</v>
      </c>
      <c r="C44" s="59" t="s">
        <v>126</v>
      </c>
      <c r="D44" s="95">
        <v>47.5</v>
      </c>
      <c r="E44" s="95">
        <v>47.5</v>
      </c>
      <c r="F44" s="95">
        <v>47.5</v>
      </c>
      <c r="G44" s="95">
        <v>47.5</v>
      </c>
      <c r="H44" s="95">
        <v>50</v>
      </c>
      <c r="I44" s="95">
        <v>47.5</v>
      </c>
      <c r="J44" s="95">
        <v>50</v>
      </c>
      <c r="K44" s="98">
        <v>-5</v>
      </c>
      <c r="L44" s="99">
        <v>4</v>
      </c>
      <c r="M44" s="100">
        <v>11000</v>
      </c>
      <c r="N44" s="100">
        <v>522500</v>
      </c>
    </row>
    <row r="45" spans="1:14" ht="13.5" customHeight="1">
      <c r="A45" s="58"/>
      <c r="B45" s="214" t="s">
        <v>94</v>
      </c>
      <c r="C45" s="215"/>
      <c r="D45" s="240"/>
      <c r="E45" s="241"/>
      <c r="F45" s="241"/>
      <c r="G45" s="241"/>
      <c r="H45" s="241"/>
      <c r="I45" s="241"/>
      <c r="J45" s="241"/>
      <c r="K45" s="233"/>
      <c r="L45" s="64">
        <f>SUM(L42:L44)</f>
        <v>17</v>
      </c>
      <c r="M45" s="61">
        <f>SUM(M42:M44)</f>
        <v>224681</v>
      </c>
      <c r="N45" s="61">
        <f>SUM(N42:N44)</f>
        <v>2343013.34</v>
      </c>
    </row>
    <row r="46" spans="1:14" ht="13.5" customHeight="1">
      <c r="A46" s="58"/>
      <c r="B46" s="228" t="s">
        <v>87</v>
      </c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30"/>
    </row>
    <row r="47" spans="1:14" ht="13.5" customHeight="1">
      <c r="A47" s="58"/>
      <c r="B47" s="46" t="s">
        <v>217</v>
      </c>
      <c r="C47" s="59" t="s">
        <v>218</v>
      </c>
      <c r="D47" s="63">
        <v>3.05</v>
      </c>
      <c r="E47" s="95">
        <v>3.05</v>
      </c>
      <c r="F47" s="95">
        <v>3.05</v>
      </c>
      <c r="G47" s="95">
        <v>3.05</v>
      </c>
      <c r="H47" s="95">
        <v>3.05</v>
      </c>
      <c r="I47" s="95">
        <v>3.05</v>
      </c>
      <c r="J47" s="95">
        <v>3.05</v>
      </c>
      <c r="K47" s="98">
        <v>0</v>
      </c>
      <c r="L47" s="99">
        <v>2</v>
      </c>
      <c r="M47" s="100">
        <v>3259</v>
      </c>
      <c r="N47" s="100">
        <v>9939.9500000000007</v>
      </c>
    </row>
    <row r="48" spans="1:14" ht="13.5" customHeight="1">
      <c r="A48" s="58"/>
      <c r="B48" s="46" t="s">
        <v>280</v>
      </c>
      <c r="C48" s="59" t="s">
        <v>281</v>
      </c>
      <c r="D48" s="63">
        <v>7</v>
      </c>
      <c r="E48" s="95">
        <v>7</v>
      </c>
      <c r="F48" s="95">
        <v>6.95</v>
      </c>
      <c r="G48" s="95">
        <v>6.98</v>
      </c>
      <c r="H48" s="95">
        <v>6.69</v>
      </c>
      <c r="I48" s="95">
        <v>6.95</v>
      </c>
      <c r="J48" s="95">
        <v>6.7</v>
      </c>
      <c r="K48" s="98">
        <v>3.73</v>
      </c>
      <c r="L48" s="99">
        <v>12</v>
      </c>
      <c r="M48" s="100">
        <v>137662</v>
      </c>
      <c r="N48" s="100">
        <v>960983.91</v>
      </c>
    </row>
    <row r="49" spans="1:14" ht="13.5" customHeight="1">
      <c r="A49" s="58"/>
      <c r="B49" s="46" t="s">
        <v>89</v>
      </c>
      <c r="C49" s="59" t="s">
        <v>43</v>
      </c>
      <c r="D49" s="63">
        <v>0.36</v>
      </c>
      <c r="E49" s="95">
        <v>0.36</v>
      </c>
      <c r="F49" s="95">
        <v>0.36</v>
      </c>
      <c r="G49" s="95">
        <v>0.36</v>
      </c>
      <c r="H49" s="95">
        <v>0.36</v>
      </c>
      <c r="I49" s="95">
        <v>0.36</v>
      </c>
      <c r="J49" s="95">
        <v>0.36</v>
      </c>
      <c r="K49" s="98">
        <v>0</v>
      </c>
      <c r="L49" s="99">
        <v>2</v>
      </c>
      <c r="M49" s="100">
        <v>25000</v>
      </c>
      <c r="N49" s="100">
        <v>9000</v>
      </c>
    </row>
    <row r="50" spans="1:14" ht="13.5" customHeight="1">
      <c r="A50" s="58"/>
      <c r="B50" s="214" t="s">
        <v>231</v>
      </c>
      <c r="C50" s="215"/>
      <c r="D50" s="240"/>
      <c r="E50" s="241"/>
      <c r="F50" s="241"/>
      <c r="G50" s="241"/>
      <c r="H50" s="241"/>
      <c r="I50" s="241"/>
      <c r="J50" s="241"/>
      <c r="K50" s="233"/>
      <c r="L50" s="64">
        <f>SUM(L47:L49)</f>
        <v>16</v>
      </c>
      <c r="M50" s="61">
        <f>SUM(M47:M49)</f>
        <v>165921</v>
      </c>
      <c r="N50" s="61">
        <f>SUM(N47:N49)</f>
        <v>979923.86</v>
      </c>
    </row>
    <row r="51" spans="1:14" s="52" customFormat="1" ht="13.5" customHeight="1">
      <c r="B51" s="66" t="s">
        <v>32</v>
      </c>
      <c r="C51" s="219"/>
      <c r="D51" s="220"/>
      <c r="E51" s="220"/>
      <c r="F51" s="220"/>
      <c r="G51" s="220"/>
      <c r="H51" s="220"/>
      <c r="I51" s="220"/>
      <c r="J51" s="220"/>
      <c r="K51" s="221"/>
      <c r="L51" s="67">
        <f>L50+L45+L40+L31+L21+L17+L24</f>
        <v>978</v>
      </c>
      <c r="M51" s="67">
        <f>M50+M45+M40+M31+M21+M17+M24</f>
        <v>392854819</v>
      </c>
      <c r="N51" s="67">
        <f>N50+N45+N40+N31+N21+N17+N24</f>
        <v>1044832338.37</v>
      </c>
    </row>
    <row r="52" spans="1:14" s="52" customFormat="1" ht="28.5" customHeight="1">
      <c r="A52" s="51"/>
      <c r="B52" s="225" t="s">
        <v>322</v>
      </c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7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ht="14.1" customHeight="1">
      <c r="A54" s="58"/>
      <c r="B54" s="222" t="s">
        <v>86</v>
      </c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4"/>
    </row>
    <row r="55" spans="1:14" ht="14.1" customHeight="1">
      <c r="A55" s="58"/>
      <c r="B55" s="46" t="s">
        <v>33</v>
      </c>
      <c r="C55" s="59" t="s">
        <v>34</v>
      </c>
      <c r="D55" s="81">
        <v>1.7</v>
      </c>
      <c r="E55" s="81">
        <v>1.7</v>
      </c>
      <c r="F55" s="81">
        <v>1.65</v>
      </c>
      <c r="G55" s="86">
        <v>1.69</v>
      </c>
      <c r="H55" s="86">
        <v>1.69</v>
      </c>
      <c r="I55" s="81">
        <v>1.7</v>
      </c>
      <c r="J55" s="81">
        <v>1.72</v>
      </c>
      <c r="K55" s="82">
        <v>-1.1599999999999999</v>
      </c>
      <c r="L55" s="83">
        <v>13</v>
      </c>
      <c r="M55" s="84">
        <v>1545000</v>
      </c>
      <c r="N55" s="84">
        <v>2616400</v>
      </c>
    </row>
    <row r="56" spans="1:14" ht="14.1" customHeight="1">
      <c r="A56" s="58"/>
      <c r="B56" s="214" t="s">
        <v>93</v>
      </c>
      <c r="C56" s="215"/>
      <c r="D56" s="216"/>
      <c r="E56" s="217"/>
      <c r="F56" s="217"/>
      <c r="G56" s="217"/>
      <c r="H56" s="217"/>
      <c r="I56" s="217"/>
      <c r="J56" s="217"/>
      <c r="K56" s="218"/>
      <c r="L56" s="65">
        <f>SUM(L55:L55)</f>
        <v>13</v>
      </c>
      <c r="M56" s="65">
        <f>SUM(M55:M55)</f>
        <v>1545000</v>
      </c>
      <c r="N56" s="65">
        <f>SUM(N55:N55)</f>
        <v>2616400</v>
      </c>
    </row>
    <row r="57" spans="1:14" ht="14.1" customHeight="1">
      <c r="A57" s="58"/>
      <c r="B57" s="222" t="s">
        <v>86</v>
      </c>
      <c r="C57" s="223"/>
      <c r="D57" s="223"/>
      <c r="E57" s="223"/>
      <c r="F57" s="223"/>
      <c r="G57" s="223"/>
      <c r="H57" s="223"/>
      <c r="I57" s="223"/>
      <c r="J57" s="223"/>
      <c r="K57" s="223"/>
      <c r="L57" s="223"/>
      <c r="M57" s="223"/>
      <c r="N57" s="224"/>
    </row>
    <row r="58" spans="1:14" ht="14.1" customHeight="1">
      <c r="A58" s="58"/>
      <c r="B58" s="46" t="s">
        <v>35</v>
      </c>
      <c r="C58" s="59" t="s">
        <v>36</v>
      </c>
      <c r="D58" s="86">
        <v>2.76</v>
      </c>
      <c r="E58" s="86">
        <v>2.76</v>
      </c>
      <c r="F58" s="86">
        <v>2.7</v>
      </c>
      <c r="G58" s="86">
        <v>2.73</v>
      </c>
      <c r="H58" s="86">
        <v>2.79</v>
      </c>
      <c r="I58" s="86">
        <v>2.7</v>
      </c>
      <c r="J58" s="86">
        <v>2.79</v>
      </c>
      <c r="K58" s="91">
        <v>-3.23</v>
      </c>
      <c r="L58" s="92">
        <v>15</v>
      </c>
      <c r="M58" s="93">
        <v>1650000</v>
      </c>
      <c r="N58" s="93">
        <v>4509000</v>
      </c>
    </row>
    <row r="59" spans="1:14" ht="14.1" customHeight="1">
      <c r="A59" s="58"/>
      <c r="B59" s="214" t="s">
        <v>93</v>
      </c>
      <c r="C59" s="215"/>
      <c r="D59" s="216"/>
      <c r="E59" s="217"/>
      <c r="F59" s="217"/>
      <c r="G59" s="217"/>
      <c r="H59" s="217"/>
      <c r="I59" s="217"/>
      <c r="J59" s="217"/>
      <c r="K59" s="218"/>
      <c r="L59" s="65">
        <f>SUM(L58:L58)</f>
        <v>15</v>
      </c>
      <c r="M59" s="65">
        <f>SUM(M58:M58)</f>
        <v>1650000</v>
      </c>
      <c r="N59" s="65">
        <f>SUM(N58:N58)</f>
        <v>4509000</v>
      </c>
    </row>
    <row r="60" spans="1:14" s="52" customFormat="1" ht="14.1" customHeight="1">
      <c r="B60" s="66" t="s">
        <v>147</v>
      </c>
      <c r="C60" s="219"/>
      <c r="D60" s="220"/>
      <c r="E60" s="220"/>
      <c r="F60" s="220"/>
      <c r="G60" s="220"/>
      <c r="H60" s="220"/>
      <c r="I60" s="220"/>
      <c r="J60" s="220"/>
      <c r="K60" s="221"/>
      <c r="L60" s="67">
        <f>L59+L56</f>
        <v>28</v>
      </c>
      <c r="M60" s="67">
        <f t="shared" ref="M60:N60" si="0">M59+M56</f>
        <v>3195000</v>
      </c>
      <c r="N60" s="67">
        <f t="shared" si="0"/>
        <v>7125400</v>
      </c>
    </row>
    <row r="61" spans="1:14" s="52" customFormat="1" ht="30" customHeight="1">
      <c r="A61" s="51"/>
      <c r="B61" s="225" t="s">
        <v>321</v>
      </c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7"/>
    </row>
    <row r="62" spans="1:14" s="52" customFormat="1" ht="48" customHeight="1">
      <c r="B62" s="53" t="s">
        <v>15</v>
      </c>
      <c r="C62" s="54" t="s">
        <v>20</v>
      </c>
      <c r="D62" s="54" t="s">
        <v>21</v>
      </c>
      <c r="E62" s="54" t="s">
        <v>22</v>
      </c>
      <c r="F62" s="54" t="s">
        <v>23</v>
      </c>
      <c r="G62" s="54" t="s">
        <v>24</v>
      </c>
      <c r="H62" s="54" t="s">
        <v>25</v>
      </c>
      <c r="I62" s="54" t="s">
        <v>19</v>
      </c>
      <c r="J62" s="54" t="s">
        <v>26</v>
      </c>
      <c r="K62" s="55" t="s">
        <v>27</v>
      </c>
      <c r="L62" s="56" t="s">
        <v>28</v>
      </c>
      <c r="M62" s="56" t="s">
        <v>18</v>
      </c>
      <c r="N62" s="57" t="s">
        <v>7</v>
      </c>
    </row>
    <row r="63" spans="1:14" s="52" customFormat="1" ht="14.1" customHeight="1">
      <c r="B63" s="222" t="s">
        <v>29</v>
      </c>
      <c r="C63" s="223"/>
      <c r="D63" s="223"/>
      <c r="E63" s="223"/>
      <c r="F63" s="223"/>
      <c r="G63" s="223"/>
      <c r="H63" s="223"/>
      <c r="I63" s="223"/>
      <c r="J63" s="223"/>
      <c r="K63" s="223"/>
      <c r="L63" s="223"/>
      <c r="M63" s="223"/>
      <c r="N63" s="224"/>
    </row>
    <row r="64" spans="1:14" ht="14.1" customHeight="1">
      <c r="A64" s="58"/>
      <c r="B64" s="46" t="s">
        <v>178</v>
      </c>
      <c r="C64" s="59" t="s">
        <v>179</v>
      </c>
      <c r="D64" s="86">
        <v>0.13</v>
      </c>
      <c r="E64" s="86">
        <v>0.14000000000000001</v>
      </c>
      <c r="F64" s="86">
        <v>0.13</v>
      </c>
      <c r="G64" s="86">
        <v>0.13</v>
      </c>
      <c r="H64" s="86">
        <v>0.13</v>
      </c>
      <c r="I64" s="86">
        <v>0.14000000000000001</v>
      </c>
      <c r="J64" s="86">
        <v>0.13</v>
      </c>
      <c r="K64" s="91">
        <v>7.69</v>
      </c>
      <c r="L64" s="92">
        <v>2</v>
      </c>
      <c r="M64" s="93">
        <v>2000000</v>
      </c>
      <c r="N64" s="93">
        <v>265000</v>
      </c>
    </row>
    <row r="65" spans="1:14" ht="14.1" customHeight="1">
      <c r="A65" s="58"/>
      <c r="B65" s="214" t="s">
        <v>91</v>
      </c>
      <c r="C65" s="215"/>
      <c r="D65" s="216"/>
      <c r="E65" s="217"/>
      <c r="F65" s="217"/>
      <c r="G65" s="217"/>
      <c r="H65" s="217"/>
      <c r="I65" s="217"/>
      <c r="J65" s="217"/>
      <c r="K65" s="218"/>
      <c r="L65" s="65">
        <f>SUM(L63:L64)</f>
        <v>2</v>
      </c>
      <c r="M65" s="65">
        <f t="shared" ref="M65:N65" si="1">SUM(M63:M64)</f>
        <v>2000000</v>
      </c>
      <c r="N65" s="65">
        <f t="shared" si="1"/>
        <v>265000</v>
      </c>
    </row>
    <row r="66" spans="1:14" s="52" customFormat="1" ht="14.1" customHeight="1">
      <c r="B66" s="222" t="s">
        <v>86</v>
      </c>
      <c r="C66" s="223"/>
      <c r="D66" s="223"/>
      <c r="E66" s="223"/>
      <c r="F66" s="223"/>
      <c r="G66" s="223"/>
      <c r="H66" s="223"/>
      <c r="I66" s="223"/>
      <c r="J66" s="223"/>
      <c r="K66" s="223"/>
      <c r="L66" s="223"/>
      <c r="M66" s="223"/>
      <c r="N66" s="224"/>
    </row>
    <row r="67" spans="1:14" ht="14.1" customHeight="1">
      <c r="A67" s="58"/>
      <c r="B67" s="46" t="s">
        <v>88</v>
      </c>
      <c r="C67" s="59" t="s">
        <v>42</v>
      </c>
      <c r="D67" s="81">
        <v>1.75</v>
      </c>
      <c r="E67" s="81">
        <v>1.75</v>
      </c>
      <c r="F67" s="81">
        <v>1.75</v>
      </c>
      <c r="G67" s="81">
        <v>1.75</v>
      </c>
      <c r="H67" s="81">
        <v>1.75</v>
      </c>
      <c r="I67" s="81">
        <v>1.75</v>
      </c>
      <c r="J67" s="81">
        <v>1.75</v>
      </c>
      <c r="K67" s="82">
        <v>0</v>
      </c>
      <c r="L67" s="83">
        <v>2</v>
      </c>
      <c r="M67" s="84">
        <v>57370</v>
      </c>
      <c r="N67" s="84">
        <v>100397.5</v>
      </c>
    </row>
    <row r="68" spans="1:14" ht="14.1" customHeight="1">
      <c r="A68" s="58"/>
      <c r="B68" s="214" t="s">
        <v>93</v>
      </c>
      <c r="C68" s="215"/>
      <c r="D68" s="216"/>
      <c r="E68" s="217"/>
      <c r="F68" s="217"/>
      <c r="G68" s="217"/>
      <c r="H68" s="217"/>
      <c r="I68" s="217"/>
      <c r="J68" s="217"/>
      <c r="K68" s="218"/>
      <c r="L68" s="65">
        <f>SUM(L67:L67)</f>
        <v>2</v>
      </c>
      <c r="M68" s="65">
        <f>SUM(M67:M67)</f>
        <v>57370</v>
      </c>
      <c r="N68" s="65">
        <f>SUM(N67:N67)</f>
        <v>100397.5</v>
      </c>
    </row>
    <row r="69" spans="1:14" ht="14.1" customHeight="1">
      <c r="A69" s="58"/>
      <c r="B69" s="222" t="s">
        <v>86</v>
      </c>
      <c r="C69" s="223"/>
      <c r="D69" s="223"/>
      <c r="E69" s="223"/>
      <c r="F69" s="223"/>
      <c r="G69" s="223"/>
      <c r="H69" s="223"/>
      <c r="I69" s="223"/>
      <c r="J69" s="223"/>
      <c r="K69" s="223"/>
      <c r="L69" s="223"/>
      <c r="M69" s="223"/>
      <c r="N69" s="224"/>
    </row>
    <row r="70" spans="1:14" ht="14.1" customHeight="1">
      <c r="A70" s="58"/>
      <c r="B70" s="101" t="s">
        <v>116</v>
      </c>
      <c r="C70" s="102" t="s">
        <v>117</v>
      </c>
      <c r="D70" s="94">
        <v>1.8</v>
      </c>
      <c r="E70" s="94">
        <v>1.8</v>
      </c>
      <c r="F70" s="95">
        <v>1.75</v>
      </c>
      <c r="G70" s="95">
        <v>1.79</v>
      </c>
      <c r="H70" s="95">
        <v>1.8</v>
      </c>
      <c r="I70" s="95">
        <v>1.75</v>
      </c>
      <c r="J70" s="95">
        <v>1.76</v>
      </c>
      <c r="K70" s="98">
        <v>-0.56999999999999995</v>
      </c>
      <c r="L70" s="99">
        <v>10</v>
      </c>
      <c r="M70" s="100">
        <v>1035993</v>
      </c>
      <c r="N70" s="100">
        <v>1853162.4</v>
      </c>
    </row>
    <row r="71" spans="1:14" ht="14.1" customHeight="1">
      <c r="A71" s="58"/>
      <c r="B71" s="101" t="s">
        <v>304</v>
      </c>
      <c r="C71" s="102" t="s">
        <v>303</v>
      </c>
      <c r="D71" s="94">
        <v>2.4500000000000002</v>
      </c>
      <c r="E71" s="94">
        <v>2.48</v>
      </c>
      <c r="F71" s="95">
        <v>2.37</v>
      </c>
      <c r="G71" s="95">
        <v>2.42</v>
      </c>
      <c r="H71" s="95">
        <v>2.37</v>
      </c>
      <c r="I71" s="95">
        <v>2.37</v>
      </c>
      <c r="J71" s="95">
        <v>2.37</v>
      </c>
      <c r="K71" s="98">
        <v>0</v>
      </c>
      <c r="L71" s="99">
        <v>12</v>
      </c>
      <c r="M71" s="100">
        <v>360067</v>
      </c>
      <c r="N71" s="100">
        <v>870457.19</v>
      </c>
    </row>
    <row r="72" spans="1:14" ht="14.1" customHeight="1">
      <c r="A72" s="58"/>
      <c r="B72" s="101" t="s">
        <v>114</v>
      </c>
      <c r="C72" s="102" t="s">
        <v>115</v>
      </c>
      <c r="D72" s="94">
        <v>1.0900000000000001</v>
      </c>
      <c r="E72" s="94">
        <v>1.0900000000000001</v>
      </c>
      <c r="F72" s="95">
        <v>1.0900000000000001</v>
      </c>
      <c r="G72" s="95">
        <v>1.0900000000000001</v>
      </c>
      <c r="H72" s="95">
        <v>1.1499999999999999</v>
      </c>
      <c r="I72" s="95">
        <v>1.0900000000000001</v>
      </c>
      <c r="J72" s="95">
        <v>1.1399999999999999</v>
      </c>
      <c r="K72" s="98">
        <v>-4.3899999999999997</v>
      </c>
      <c r="L72" s="99">
        <v>1</v>
      </c>
      <c r="M72" s="100">
        <v>10000</v>
      </c>
      <c r="N72" s="100">
        <v>10900</v>
      </c>
    </row>
    <row r="73" spans="1:14" ht="14.1" customHeight="1">
      <c r="A73" s="58"/>
      <c r="B73" s="101" t="s">
        <v>261</v>
      </c>
      <c r="C73" s="102" t="s">
        <v>262</v>
      </c>
      <c r="D73" s="95">
        <v>1.8</v>
      </c>
      <c r="E73" s="95">
        <v>1.8</v>
      </c>
      <c r="F73" s="95">
        <v>1.8</v>
      </c>
      <c r="G73" s="95">
        <v>1.8</v>
      </c>
      <c r="H73" s="95">
        <v>1.86</v>
      </c>
      <c r="I73" s="95">
        <v>1.8</v>
      </c>
      <c r="J73" s="95">
        <v>1.85</v>
      </c>
      <c r="K73" s="98">
        <v>-2.7</v>
      </c>
      <c r="L73" s="99">
        <v>3</v>
      </c>
      <c r="M73" s="100">
        <v>110000</v>
      </c>
      <c r="N73" s="100">
        <v>198000</v>
      </c>
    </row>
    <row r="74" spans="1:14" ht="14.1" customHeight="1">
      <c r="A74" s="58"/>
      <c r="B74" s="101" t="s">
        <v>38</v>
      </c>
      <c r="C74" s="102" t="s">
        <v>39</v>
      </c>
      <c r="D74" s="95">
        <v>1.25</v>
      </c>
      <c r="E74" s="95">
        <v>1.25</v>
      </c>
      <c r="F74" s="95">
        <v>1.21</v>
      </c>
      <c r="G74" s="95">
        <v>1.23</v>
      </c>
      <c r="H74" s="95">
        <v>1.28</v>
      </c>
      <c r="I74" s="95">
        <v>1.21</v>
      </c>
      <c r="J74" s="95">
        <v>1.27</v>
      </c>
      <c r="K74" s="98">
        <v>-4.72</v>
      </c>
      <c r="L74" s="99">
        <v>23</v>
      </c>
      <c r="M74" s="100">
        <v>6141463</v>
      </c>
      <c r="N74" s="100">
        <v>7554114.1200000001</v>
      </c>
    </row>
    <row r="75" spans="1:14" ht="14.1" customHeight="1">
      <c r="A75" s="58"/>
      <c r="B75" s="214" t="s">
        <v>93</v>
      </c>
      <c r="C75" s="215"/>
      <c r="D75" s="216"/>
      <c r="E75" s="217"/>
      <c r="F75" s="217"/>
      <c r="G75" s="217"/>
      <c r="H75" s="217"/>
      <c r="I75" s="217"/>
      <c r="J75" s="217"/>
      <c r="K75" s="218"/>
      <c r="L75" s="65">
        <f>SUM(L70:L74)</f>
        <v>49</v>
      </c>
      <c r="M75" s="65">
        <f>SUM(M70:M74)</f>
        <v>7657523</v>
      </c>
      <c r="N75" s="65">
        <f>SUM(N70:N74)</f>
        <v>10486633.710000001</v>
      </c>
    </row>
    <row r="76" spans="1:14" ht="14.1" customHeight="1">
      <c r="A76" s="58"/>
      <c r="B76" s="222" t="s">
        <v>31</v>
      </c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4"/>
    </row>
    <row r="77" spans="1:14" ht="14.1" customHeight="1">
      <c r="A77" s="58"/>
      <c r="B77" s="101" t="s">
        <v>288</v>
      </c>
      <c r="C77" s="102" t="s">
        <v>289</v>
      </c>
      <c r="D77" s="81">
        <v>19.100000000000001</v>
      </c>
      <c r="E77" s="81">
        <v>19.100000000000001</v>
      </c>
      <c r="F77" s="81">
        <v>18.5</v>
      </c>
      <c r="G77" s="86">
        <v>18.71</v>
      </c>
      <c r="H77" s="86">
        <v>19.2</v>
      </c>
      <c r="I77" s="81">
        <v>18.5</v>
      </c>
      <c r="J77" s="81">
        <v>19.2</v>
      </c>
      <c r="K77" s="82">
        <v>-3.65</v>
      </c>
      <c r="L77" s="83">
        <v>14</v>
      </c>
      <c r="M77" s="84">
        <v>313622</v>
      </c>
      <c r="N77" s="84">
        <v>5867371.5</v>
      </c>
    </row>
    <row r="78" spans="1:14" ht="14.1" customHeight="1">
      <c r="A78" s="58"/>
      <c r="B78" s="214" t="s">
        <v>94</v>
      </c>
      <c r="C78" s="215"/>
      <c r="D78" s="216"/>
      <c r="E78" s="217"/>
      <c r="F78" s="217"/>
      <c r="G78" s="217"/>
      <c r="H78" s="217"/>
      <c r="I78" s="217"/>
      <c r="J78" s="217"/>
      <c r="K78" s="218"/>
      <c r="L78" s="65">
        <f>L77</f>
        <v>14</v>
      </c>
      <c r="M78" s="65">
        <f t="shared" ref="M78:N78" si="2">M77</f>
        <v>313622</v>
      </c>
      <c r="N78" s="65">
        <f t="shared" si="2"/>
        <v>5867371.5</v>
      </c>
    </row>
    <row r="79" spans="1:14" ht="14.1" customHeight="1">
      <c r="A79" s="58"/>
      <c r="B79" s="228" t="s">
        <v>87</v>
      </c>
      <c r="C79" s="229"/>
      <c r="D79" s="229"/>
      <c r="E79" s="229"/>
      <c r="F79" s="229"/>
      <c r="G79" s="229"/>
      <c r="H79" s="229"/>
      <c r="I79" s="229"/>
      <c r="J79" s="229"/>
      <c r="K79" s="229"/>
      <c r="L79" s="229"/>
      <c r="M79" s="229"/>
      <c r="N79" s="230"/>
    </row>
    <row r="80" spans="1:14" ht="14.1" customHeight="1">
      <c r="A80" s="58"/>
      <c r="B80" s="46" t="s">
        <v>238</v>
      </c>
      <c r="C80" s="59" t="s">
        <v>239</v>
      </c>
      <c r="D80" s="63">
        <v>4.8899999999999997</v>
      </c>
      <c r="E80" s="81">
        <v>4.91</v>
      </c>
      <c r="F80" s="81">
        <v>4.8899999999999997</v>
      </c>
      <c r="G80" s="81">
        <v>4.9000000000000004</v>
      </c>
      <c r="H80" s="81">
        <v>4.92</v>
      </c>
      <c r="I80" s="81">
        <v>4.91</v>
      </c>
      <c r="J80" s="81">
        <v>4.96</v>
      </c>
      <c r="K80" s="82">
        <v>-1.01</v>
      </c>
      <c r="L80" s="83">
        <v>30</v>
      </c>
      <c r="M80" s="84">
        <v>2635359</v>
      </c>
      <c r="N80" s="84">
        <v>12908106.689999999</v>
      </c>
    </row>
    <row r="81" spans="1:14" ht="14.1" customHeight="1">
      <c r="A81" s="58"/>
      <c r="B81" s="214" t="s">
        <v>231</v>
      </c>
      <c r="C81" s="215"/>
      <c r="D81" s="231"/>
      <c r="E81" s="232"/>
      <c r="F81" s="232"/>
      <c r="G81" s="232"/>
      <c r="H81" s="232"/>
      <c r="I81" s="232"/>
      <c r="J81" s="232"/>
      <c r="K81" s="233"/>
      <c r="L81" s="64">
        <f>L80</f>
        <v>30</v>
      </c>
      <c r="M81" s="64">
        <f t="shared" ref="M81:N81" si="3">M80</f>
        <v>2635359</v>
      </c>
      <c r="N81" s="84">
        <f t="shared" si="3"/>
        <v>12908106.689999999</v>
      </c>
    </row>
    <row r="82" spans="1:14" s="52" customFormat="1" ht="14.1" customHeight="1">
      <c r="B82" s="66" t="s">
        <v>71</v>
      </c>
      <c r="C82" s="219"/>
      <c r="D82" s="220"/>
      <c r="E82" s="220"/>
      <c r="F82" s="220"/>
      <c r="G82" s="220"/>
      <c r="H82" s="220"/>
      <c r="I82" s="220"/>
      <c r="J82" s="220"/>
      <c r="K82" s="221"/>
      <c r="L82" s="67">
        <f>L81+L78+L75+L68+L65</f>
        <v>97</v>
      </c>
      <c r="M82" s="67">
        <f>M81+M78+M75+M68+M65</f>
        <v>12663874</v>
      </c>
      <c r="N82" s="67">
        <f>N81+N78+N75+N68+N65</f>
        <v>29627509.399999999</v>
      </c>
    </row>
    <row r="83" spans="1:14" s="52" customFormat="1" ht="14.1" customHeight="1">
      <c r="B83" s="66" t="s">
        <v>40</v>
      </c>
      <c r="C83" s="219"/>
      <c r="D83" s="220"/>
      <c r="E83" s="220"/>
      <c r="F83" s="220"/>
      <c r="G83" s="220"/>
      <c r="H83" s="220"/>
      <c r="I83" s="220"/>
      <c r="J83" s="220"/>
      <c r="K83" s="221"/>
      <c r="L83" s="67">
        <f>L82+L60+L51</f>
        <v>1103</v>
      </c>
      <c r="M83" s="67">
        <f>M82+M60+M51</f>
        <v>408713693</v>
      </c>
      <c r="N83" s="67">
        <f>N82+N60+N51</f>
        <v>1081585247.77</v>
      </c>
    </row>
    <row r="84" spans="1:14" ht="12.95" customHeight="1">
      <c r="A84" s="58"/>
      <c r="N84" s="72"/>
    </row>
    <row r="85" spans="1:14" s="52" customFormat="1" ht="18.75" customHeight="1">
      <c r="B85" s="58"/>
      <c r="C85" s="69"/>
      <c r="D85" s="58"/>
      <c r="E85" s="58"/>
      <c r="F85" s="58"/>
      <c r="G85" s="58"/>
      <c r="H85" s="58"/>
      <c r="I85" s="58"/>
      <c r="J85" s="70"/>
      <c r="K85" s="71"/>
      <c r="L85" s="72"/>
      <c r="M85" s="72"/>
      <c r="N85" s="73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ht="12.95" customHeight="1">
      <c r="A87" s="58"/>
    </row>
  </sheetData>
  <mergeCells count="49">
    <mergeCell ref="B32:N32"/>
    <mergeCell ref="D40:K40"/>
    <mergeCell ref="B40:C40"/>
    <mergeCell ref="C51:K51"/>
    <mergeCell ref="B41:N41"/>
    <mergeCell ref="D45:K45"/>
    <mergeCell ref="B45:C45"/>
    <mergeCell ref="B46:N46"/>
    <mergeCell ref="B50:C50"/>
    <mergeCell ref="D50:K50"/>
    <mergeCell ref="B21:C21"/>
    <mergeCell ref="D21:K21"/>
    <mergeCell ref="B25:N25"/>
    <mergeCell ref="B31:C31"/>
    <mergeCell ref="D31:K31"/>
    <mergeCell ref="B22:N22"/>
    <mergeCell ref="B24:C24"/>
    <mergeCell ref="D24:K24"/>
    <mergeCell ref="B1:N1"/>
    <mergeCell ref="B3:N3"/>
    <mergeCell ref="B17:C17"/>
    <mergeCell ref="D17:K17"/>
    <mergeCell ref="B18:N18"/>
    <mergeCell ref="C83:K83"/>
    <mergeCell ref="B61:N61"/>
    <mergeCell ref="C82:K82"/>
    <mergeCell ref="B69:N69"/>
    <mergeCell ref="B75:C75"/>
    <mergeCell ref="D75:K75"/>
    <mergeCell ref="B79:N79"/>
    <mergeCell ref="B81:C81"/>
    <mergeCell ref="D81:K81"/>
    <mergeCell ref="B78:C78"/>
    <mergeCell ref="D78:K78"/>
    <mergeCell ref="B76:N76"/>
    <mergeCell ref="B66:N66"/>
    <mergeCell ref="B68:C68"/>
    <mergeCell ref="D68:K68"/>
    <mergeCell ref="B63:N63"/>
    <mergeCell ref="B57:N57"/>
    <mergeCell ref="B52:N52"/>
    <mergeCell ref="B54:N54"/>
    <mergeCell ref="B56:C56"/>
    <mergeCell ref="D56:K56"/>
    <mergeCell ref="B65:C65"/>
    <mergeCell ref="D65:K65"/>
    <mergeCell ref="B59:C59"/>
    <mergeCell ref="D59:K59"/>
    <mergeCell ref="C60:K60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9"/>
  <sheetViews>
    <sheetView zoomScale="136" zoomScaleNormal="136" workbookViewId="0">
      <selection activeCell="G10" sqref="G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6" ht="21.75" customHeight="1">
      <c r="A1" s="242" t="s">
        <v>320</v>
      </c>
      <c r="B1" s="242"/>
      <c r="C1" s="242"/>
      <c r="D1" s="242"/>
    </row>
    <row r="2" spans="1:6" ht="14.4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6" ht="12" customHeight="1">
      <c r="A3" s="243" t="s">
        <v>29</v>
      </c>
      <c r="B3" s="244"/>
      <c r="C3" s="244"/>
      <c r="D3" s="245"/>
    </row>
    <row r="4" spans="1:6" ht="12" customHeight="1">
      <c r="A4" s="46" t="s">
        <v>207</v>
      </c>
      <c r="B4" s="59" t="s">
        <v>208</v>
      </c>
      <c r="C4" s="63">
        <v>0.26</v>
      </c>
      <c r="D4" s="81">
        <v>0.26</v>
      </c>
    </row>
    <row r="5" spans="1:6" ht="12" customHeight="1">
      <c r="A5" s="46" t="s">
        <v>275</v>
      </c>
      <c r="B5" s="59" t="s">
        <v>276</v>
      </c>
      <c r="C5" s="63">
        <v>0.7</v>
      </c>
      <c r="D5" s="81">
        <v>0.7</v>
      </c>
    </row>
    <row r="6" spans="1:6" ht="12" customHeight="1">
      <c r="A6" s="46" t="s">
        <v>236</v>
      </c>
      <c r="B6" s="59" t="s">
        <v>237</v>
      </c>
      <c r="C6" s="63">
        <v>0.05</v>
      </c>
      <c r="D6" s="81">
        <v>0.05</v>
      </c>
    </row>
    <row r="7" spans="1:6" ht="12" customHeight="1">
      <c r="A7" s="46" t="s">
        <v>279</v>
      </c>
      <c r="B7" s="59" t="s">
        <v>186</v>
      </c>
      <c r="C7" s="86">
        <v>0.17</v>
      </c>
      <c r="D7" s="81">
        <v>0.17</v>
      </c>
    </row>
    <row r="8" spans="1:6" ht="12" customHeight="1">
      <c r="A8" s="46" t="s">
        <v>205</v>
      </c>
      <c r="B8" s="59" t="s">
        <v>206</v>
      </c>
      <c r="C8" s="47">
        <v>0.78</v>
      </c>
      <c r="D8" s="47">
        <v>0.78</v>
      </c>
    </row>
    <row r="9" spans="1:6" ht="12" customHeight="1">
      <c r="A9" s="46" t="s">
        <v>195</v>
      </c>
      <c r="B9" s="59" t="s">
        <v>196</v>
      </c>
      <c r="C9" s="47">
        <v>2.2000000000000002</v>
      </c>
      <c r="D9" s="47">
        <v>2.2000000000000002</v>
      </c>
    </row>
    <row r="10" spans="1:6" ht="12" customHeight="1">
      <c r="A10" s="243" t="s">
        <v>96</v>
      </c>
      <c r="B10" s="244" t="s">
        <v>96</v>
      </c>
      <c r="C10" s="244"/>
      <c r="D10" s="245"/>
    </row>
    <row r="11" spans="1:6" ht="12" customHeight="1">
      <c r="A11" s="46" t="s">
        <v>229</v>
      </c>
      <c r="B11" s="59" t="s">
        <v>230</v>
      </c>
      <c r="C11" s="86">
        <v>0.45</v>
      </c>
      <c r="D11" s="81">
        <v>0.45</v>
      </c>
    </row>
    <row r="12" spans="1:6" ht="12" customHeight="1">
      <c r="A12" s="46" t="s">
        <v>149</v>
      </c>
      <c r="B12" s="59" t="s">
        <v>148</v>
      </c>
      <c r="C12" s="86">
        <v>0.7</v>
      </c>
      <c r="D12" s="81">
        <v>0.7</v>
      </c>
    </row>
    <row r="13" spans="1:6" ht="12" customHeight="1">
      <c r="A13" s="246" t="s">
        <v>85</v>
      </c>
      <c r="B13" s="247"/>
      <c r="C13" s="247"/>
      <c r="D13" s="248"/>
    </row>
    <row r="14" spans="1:6" ht="12" customHeight="1">
      <c r="A14" s="46" t="s">
        <v>221</v>
      </c>
      <c r="B14" s="59" t="s">
        <v>222</v>
      </c>
      <c r="C14" s="86">
        <v>0.71</v>
      </c>
      <c r="D14" s="81">
        <v>0.77</v>
      </c>
      <c r="F14" s="52" t="s">
        <v>292</v>
      </c>
    </row>
    <row r="15" spans="1:6" ht="12" customHeight="1">
      <c r="A15" s="246" t="s">
        <v>86</v>
      </c>
      <c r="B15" s="247"/>
      <c r="C15" s="247"/>
      <c r="D15" s="248"/>
    </row>
    <row r="16" spans="1:6" ht="12" customHeight="1">
      <c r="A16" s="46" t="s">
        <v>209</v>
      </c>
      <c r="B16" s="59" t="s">
        <v>210</v>
      </c>
      <c r="C16" s="81">
        <v>2.5</v>
      </c>
      <c r="D16" s="81">
        <v>2.4</v>
      </c>
    </row>
    <row r="17" spans="1:4" ht="12" customHeight="1">
      <c r="A17" s="46" t="s">
        <v>136</v>
      </c>
      <c r="B17" s="59" t="s">
        <v>137</v>
      </c>
      <c r="C17" s="81">
        <v>1.85</v>
      </c>
      <c r="D17" s="81">
        <v>1.85</v>
      </c>
    </row>
    <row r="18" spans="1:4" ht="12" customHeight="1">
      <c r="A18" s="46" t="s">
        <v>99</v>
      </c>
      <c r="B18" s="59" t="s">
        <v>100</v>
      </c>
      <c r="C18" s="81">
        <v>5.5</v>
      </c>
      <c r="D18" s="94">
        <v>5.5</v>
      </c>
    </row>
    <row r="19" spans="1:4" ht="12" customHeight="1">
      <c r="A19" s="243" t="s">
        <v>31</v>
      </c>
      <c r="B19" s="244" t="s">
        <v>31</v>
      </c>
      <c r="C19" s="244"/>
      <c r="D19" s="245"/>
    </row>
    <row r="20" spans="1:4" ht="12" customHeight="1">
      <c r="A20" s="46" t="s">
        <v>225</v>
      </c>
      <c r="B20" s="59" t="s">
        <v>226</v>
      </c>
      <c r="C20" s="95">
        <v>9</v>
      </c>
      <c r="D20" s="95">
        <v>9</v>
      </c>
    </row>
    <row r="21" spans="1:4" ht="12" customHeight="1">
      <c r="A21" s="46" t="s">
        <v>259</v>
      </c>
      <c r="B21" s="59" t="s">
        <v>260</v>
      </c>
      <c r="C21" s="95">
        <v>13</v>
      </c>
      <c r="D21" s="95">
        <v>13</v>
      </c>
    </row>
    <row r="22" spans="1:4" ht="12" customHeight="1">
      <c r="A22" s="46" t="s">
        <v>271</v>
      </c>
      <c r="B22" s="59" t="s">
        <v>272</v>
      </c>
      <c r="C22" s="95">
        <v>100.03</v>
      </c>
      <c r="D22" s="95">
        <v>100</v>
      </c>
    </row>
    <row r="23" spans="1:4" ht="12" customHeight="1">
      <c r="A23" s="46" t="s">
        <v>101</v>
      </c>
      <c r="B23" s="59" t="s">
        <v>102</v>
      </c>
      <c r="C23" s="95">
        <v>23.02</v>
      </c>
      <c r="D23" s="95">
        <v>23</v>
      </c>
    </row>
    <row r="24" spans="1:4" ht="12" customHeight="1">
      <c r="A24" s="243" t="s">
        <v>87</v>
      </c>
      <c r="B24" s="244"/>
      <c r="C24" s="244"/>
      <c r="D24" s="245"/>
    </row>
    <row r="25" spans="1:4" ht="12" customHeight="1">
      <c r="A25" s="46" t="s">
        <v>223</v>
      </c>
      <c r="B25" s="59" t="s">
        <v>224</v>
      </c>
      <c r="C25" s="63">
        <v>4.5999999999999996</v>
      </c>
      <c r="D25" s="63">
        <v>4.5999999999999996</v>
      </c>
    </row>
    <row r="26" spans="1:4" ht="12" customHeight="1">
      <c r="A26" s="46" t="s">
        <v>307</v>
      </c>
      <c r="B26" s="59" t="s">
        <v>308</v>
      </c>
      <c r="C26" s="95">
        <v>6</v>
      </c>
      <c r="D26" s="95">
        <v>6</v>
      </c>
    </row>
    <row r="27" spans="1:4" ht="12" customHeight="1">
      <c r="A27" s="46" t="s">
        <v>251</v>
      </c>
      <c r="B27" s="59" t="s">
        <v>252</v>
      </c>
      <c r="C27" s="94">
        <v>10</v>
      </c>
      <c r="D27" s="94">
        <v>10</v>
      </c>
    </row>
    <row r="28" spans="1:4" ht="12" customHeight="1">
      <c r="A28" s="74" t="s">
        <v>41</v>
      </c>
      <c r="B28" s="74" t="s">
        <v>20</v>
      </c>
      <c r="C28" s="74" t="s">
        <v>95</v>
      </c>
      <c r="D28" s="74" t="s">
        <v>19</v>
      </c>
    </row>
    <row r="29" spans="1:4" ht="12" customHeight="1">
      <c r="A29" s="246" t="s">
        <v>29</v>
      </c>
      <c r="B29" s="247"/>
      <c r="C29" s="247"/>
      <c r="D29" s="248"/>
    </row>
    <row r="30" spans="1:4" ht="12" customHeight="1">
      <c r="A30" s="46" t="s">
        <v>131</v>
      </c>
      <c r="B30" s="59" t="s">
        <v>130</v>
      </c>
      <c r="C30" s="86">
        <v>1.05</v>
      </c>
      <c r="D30" s="86">
        <v>1.05</v>
      </c>
    </row>
    <row r="31" spans="1:4" ht="12" customHeight="1">
      <c r="A31" s="46" t="s">
        <v>219</v>
      </c>
      <c r="B31" s="59" t="s">
        <v>220</v>
      </c>
      <c r="C31" s="86">
        <v>0.59</v>
      </c>
      <c r="D31" s="86">
        <v>0.59</v>
      </c>
    </row>
    <row r="32" spans="1:4" ht="12" customHeight="1">
      <c r="A32" s="46" t="s">
        <v>254</v>
      </c>
      <c r="B32" s="59" t="s">
        <v>253</v>
      </c>
      <c r="C32" s="86">
        <v>0.2</v>
      </c>
      <c r="D32" s="86">
        <v>0.2</v>
      </c>
    </row>
    <row r="33" spans="1:4" ht="12" customHeight="1">
      <c r="A33" s="46" t="s">
        <v>176</v>
      </c>
      <c r="B33" s="59" t="s">
        <v>177</v>
      </c>
      <c r="C33" s="86">
        <v>0.1</v>
      </c>
      <c r="D33" s="86">
        <v>0.1</v>
      </c>
    </row>
    <row r="34" spans="1:4" ht="12" customHeight="1">
      <c r="A34" s="46" t="s">
        <v>151</v>
      </c>
      <c r="B34" s="59" t="s">
        <v>150</v>
      </c>
      <c r="C34" s="86">
        <v>1</v>
      </c>
      <c r="D34" s="86">
        <v>1</v>
      </c>
    </row>
    <row r="35" spans="1:4" ht="12" customHeight="1">
      <c r="A35" s="46" t="s">
        <v>193</v>
      </c>
      <c r="B35" s="59" t="s">
        <v>194</v>
      </c>
      <c r="C35" s="86">
        <v>0.25</v>
      </c>
      <c r="D35" s="81">
        <v>0.25</v>
      </c>
    </row>
    <row r="36" spans="1:4" ht="12" customHeight="1">
      <c r="A36" s="46" t="s">
        <v>305</v>
      </c>
      <c r="B36" s="59" t="s">
        <v>306</v>
      </c>
      <c r="C36" s="86">
        <v>1</v>
      </c>
      <c r="D36" s="94">
        <v>1</v>
      </c>
    </row>
    <row r="37" spans="1:4" ht="12" customHeight="1">
      <c r="A37" s="46" t="s">
        <v>300</v>
      </c>
      <c r="B37" s="59" t="s">
        <v>301</v>
      </c>
      <c r="C37" s="94">
        <v>0.11</v>
      </c>
      <c r="D37" s="94">
        <v>0.11</v>
      </c>
    </row>
    <row r="38" spans="1:4" ht="12" customHeight="1">
      <c r="A38" s="46" t="s">
        <v>103</v>
      </c>
      <c r="B38" s="59" t="s">
        <v>104</v>
      </c>
      <c r="C38" s="86">
        <v>0.05</v>
      </c>
      <c r="D38" s="86">
        <v>0.05</v>
      </c>
    </row>
    <row r="39" spans="1:4" ht="12" customHeight="1">
      <c r="A39" s="46" t="s">
        <v>189</v>
      </c>
      <c r="B39" s="59" t="s">
        <v>188</v>
      </c>
      <c r="C39" s="81">
        <v>0.31</v>
      </c>
      <c r="D39" s="81">
        <v>0.31</v>
      </c>
    </row>
    <row r="40" spans="1:4" ht="12" customHeight="1">
      <c r="A40" s="46" t="s">
        <v>267</v>
      </c>
      <c r="B40" s="59" t="s">
        <v>268</v>
      </c>
      <c r="C40" s="86">
        <v>0.85</v>
      </c>
      <c r="D40" s="86">
        <v>0.85</v>
      </c>
    </row>
    <row r="41" spans="1:4" ht="12" customHeight="1">
      <c r="A41" s="89" t="s">
        <v>273</v>
      </c>
      <c r="B41" s="90" t="s">
        <v>274</v>
      </c>
      <c r="C41" s="86">
        <v>1</v>
      </c>
      <c r="D41" s="86">
        <v>1</v>
      </c>
    </row>
    <row r="42" spans="1:4" ht="12" customHeight="1">
      <c r="A42" s="46" t="s">
        <v>107</v>
      </c>
      <c r="B42" s="59" t="s">
        <v>108</v>
      </c>
      <c r="C42" s="86">
        <v>0.09</v>
      </c>
      <c r="D42" s="86">
        <v>0.09</v>
      </c>
    </row>
    <row r="43" spans="1:4" ht="12" customHeight="1">
      <c r="A43" s="46" t="s">
        <v>234</v>
      </c>
      <c r="B43" s="59" t="s">
        <v>235</v>
      </c>
      <c r="C43" s="86">
        <v>0.75</v>
      </c>
      <c r="D43" s="86">
        <v>0.75</v>
      </c>
    </row>
    <row r="44" spans="1:4" ht="12" customHeight="1">
      <c r="A44" s="46" t="s">
        <v>215</v>
      </c>
      <c r="B44" s="59" t="s">
        <v>216</v>
      </c>
      <c r="C44" s="86">
        <v>1</v>
      </c>
      <c r="D44" s="86">
        <v>1</v>
      </c>
    </row>
    <row r="45" spans="1:4" ht="12" customHeight="1">
      <c r="A45" s="46" t="s">
        <v>180</v>
      </c>
      <c r="B45" s="59" t="s">
        <v>181</v>
      </c>
      <c r="C45" s="86">
        <v>1</v>
      </c>
      <c r="D45" s="86">
        <v>1</v>
      </c>
    </row>
    <row r="46" spans="1:4" ht="12" customHeight="1">
      <c r="A46" s="46" t="s">
        <v>105</v>
      </c>
      <c r="B46" s="59" t="s">
        <v>106</v>
      </c>
      <c r="C46" s="86">
        <v>0.94</v>
      </c>
      <c r="D46" s="86">
        <v>0.94</v>
      </c>
    </row>
    <row r="47" spans="1:4" ht="12" customHeight="1">
      <c r="A47" s="87" t="s">
        <v>263</v>
      </c>
      <c r="B47" s="88" t="s">
        <v>264</v>
      </c>
      <c r="C47" s="86">
        <v>1</v>
      </c>
      <c r="D47" s="86">
        <v>1</v>
      </c>
    </row>
    <row r="48" spans="1:4" ht="12" customHeight="1">
      <c r="A48" s="246" t="s">
        <v>192</v>
      </c>
      <c r="B48" s="247"/>
      <c r="C48" s="247"/>
      <c r="D48" s="248"/>
    </row>
    <row r="49" spans="1:4" ht="12" customHeight="1">
      <c r="A49" s="46" t="s">
        <v>191</v>
      </c>
      <c r="B49" s="59" t="s">
        <v>190</v>
      </c>
      <c r="C49" s="86">
        <v>1.2</v>
      </c>
      <c r="D49" s="104">
        <v>1.2</v>
      </c>
    </row>
    <row r="50" spans="1:4" ht="12" customHeight="1">
      <c r="A50" s="246" t="s">
        <v>96</v>
      </c>
      <c r="B50" s="247" t="s">
        <v>96</v>
      </c>
      <c r="C50" s="247"/>
      <c r="D50" s="248"/>
    </row>
    <row r="51" spans="1:4" ht="12" customHeight="1">
      <c r="A51" s="46" t="s">
        <v>290</v>
      </c>
      <c r="B51" s="59" t="s">
        <v>291</v>
      </c>
      <c r="C51" s="86">
        <v>3.3</v>
      </c>
      <c r="D51" s="81">
        <v>3.3</v>
      </c>
    </row>
    <row r="52" spans="1:4" ht="12" customHeight="1">
      <c r="A52" s="46" t="s">
        <v>286</v>
      </c>
      <c r="B52" s="59" t="s">
        <v>287</v>
      </c>
      <c r="C52" s="86">
        <v>0.85</v>
      </c>
      <c r="D52" s="81">
        <v>0.85</v>
      </c>
    </row>
    <row r="53" spans="1:4" ht="12" customHeight="1">
      <c r="A53" s="246" t="s">
        <v>86</v>
      </c>
      <c r="B53" s="247"/>
      <c r="C53" s="247"/>
      <c r="D53" s="248"/>
    </row>
    <row r="54" spans="1:4" ht="12" customHeight="1">
      <c r="A54" s="46" t="s">
        <v>109</v>
      </c>
      <c r="B54" s="59" t="s">
        <v>110</v>
      </c>
      <c r="C54" s="86">
        <v>3</v>
      </c>
      <c r="D54" s="86">
        <v>3</v>
      </c>
    </row>
    <row r="55" spans="1:4" ht="12" customHeight="1">
      <c r="A55" s="46" t="s">
        <v>90</v>
      </c>
      <c r="B55" s="59" t="s">
        <v>37</v>
      </c>
      <c r="C55" s="86">
        <v>1</v>
      </c>
      <c r="D55" s="86">
        <v>1</v>
      </c>
    </row>
    <row r="56" spans="1:4" ht="12" customHeight="1">
      <c r="A56" s="76" t="s">
        <v>170</v>
      </c>
      <c r="B56" s="77" t="s">
        <v>171</v>
      </c>
      <c r="C56" s="86">
        <v>100</v>
      </c>
      <c r="D56" s="86">
        <v>100</v>
      </c>
    </row>
    <row r="57" spans="1:4" ht="12" customHeight="1">
      <c r="A57" s="246" t="s">
        <v>85</v>
      </c>
      <c r="B57" s="247"/>
      <c r="C57" s="247"/>
      <c r="D57" s="248"/>
    </row>
    <row r="58" spans="1:4" ht="12" customHeight="1">
      <c r="A58" s="46" t="s">
        <v>153</v>
      </c>
      <c r="B58" s="68" t="s">
        <v>154</v>
      </c>
      <c r="C58" s="63">
        <v>1</v>
      </c>
      <c r="D58" s="75">
        <v>1</v>
      </c>
    </row>
    <row r="59" spans="1:4" ht="12" customHeight="1">
      <c r="A59" s="243" t="s">
        <v>31</v>
      </c>
      <c r="B59" s="244" t="s">
        <v>31</v>
      </c>
      <c r="C59" s="244"/>
      <c r="D59" s="245"/>
    </row>
    <row r="60" spans="1:4" ht="12" customHeight="1">
      <c r="A60" s="46" t="s">
        <v>159</v>
      </c>
      <c r="B60" s="59" t="s">
        <v>160</v>
      </c>
      <c r="C60" s="81">
        <v>27</v>
      </c>
      <c r="D60" s="81">
        <v>27</v>
      </c>
    </row>
    <row r="61" spans="1:4" ht="12" customHeight="1">
      <c r="A61" s="243" t="s">
        <v>87</v>
      </c>
      <c r="B61" s="244"/>
      <c r="C61" s="244"/>
      <c r="D61" s="245"/>
    </row>
    <row r="62" spans="1:4" ht="12" customHeight="1">
      <c r="A62" s="46" t="s">
        <v>111</v>
      </c>
      <c r="B62" s="68" t="s">
        <v>112</v>
      </c>
      <c r="C62" s="63" t="s">
        <v>113</v>
      </c>
      <c r="D62" s="63" t="s">
        <v>113</v>
      </c>
    </row>
    <row r="63" spans="1:4" ht="12" customHeight="1">
      <c r="A63" s="74" t="s">
        <v>41</v>
      </c>
      <c r="B63" s="74" t="s">
        <v>20</v>
      </c>
      <c r="C63" s="74" t="s">
        <v>95</v>
      </c>
      <c r="D63" s="74" t="s">
        <v>19</v>
      </c>
    </row>
    <row r="64" spans="1:4" ht="12" customHeight="1">
      <c r="A64" s="246" t="s">
        <v>29</v>
      </c>
      <c r="B64" s="247"/>
      <c r="C64" s="247"/>
      <c r="D64" s="248"/>
    </row>
    <row r="65" spans="1:4" ht="12" customHeight="1">
      <c r="A65" s="46" t="s">
        <v>298</v>
      </c>
      <c r="B65" s="59" t="s">
        <v>299</v>
      </c>
      <c r="C65" s="94">
        <v>1</v>
      </c>
      <c r="D65" s="94">
        <v>1</v>
      </c>
    </row>
    <row r="66" spans="1:4" ht="12" customHeight="1">
      <c r="A66" s="246" t="s">
        <v>85</v>
      </c>
      <c r="B66" s="247"/>
      <c r="C66" s="247"/>
      <c r="D66" s="248"/>
    </row>
    <row r="67" spans="1:4" ht="12" customHeight="1">
      <c r="A67" s="46" t="s">
        <v>244</v>
      </c>
      <c r="B67" s="59" t="s">
        <v>245</v>
      </c>
      <c r="C67" s="81">
        <v>0.88</v>
      </c>
      <c r="D67" s="81">
        <v>0.88</v>
      </c>
    </row>
    <row r="68" spans="1:4" ht="12" customHeight="1">
      <c r="A68" s="246" t="s">
        <v>86</v>
      </c>
      <c r="B68" s="247"/>
      <c r="C68" s="247"/>
      <c r="D68" s="248"/>
    </row>
    <row r="69" spans="1:4" ht="12" customHeight="1">
      <c r="A69" s="101" t="s">
        <v>182</v>
      </c>
      <c r="B69" s="102" t="s">
        <v>183</v>
      </c>
      <c r="C69" s="94">
        <v>1.45</v>
      </c>
      <c r="D69" s="94">
        <v>1.45</v>
      </c>
    </row>
  </sheetData>
  <mergeCells count="17">
    <mergeCell ref="A68:D68"/>
    <mergeCell ref="A48:D48"/>
    <mergeCell ref="A66:D66"/>
    <mergeCell ref="A64:D64"/>
    <mergeCell ref="A61:D61"/>
    <mergeCell ref="A53:D53"/>
    <mergeCell ref="A57:D57"/>
    <mergeCell ref="A50:D50"/>
    <mergeCell ref="A59:D59"/>
    <mergeCell ref="A1:D1"/>
    <mergeCell ref="A3:D3"/>
    <mergeCell ref="A24:D24"/>
    <mergeCell ref="A29:D29"/>
    <mergeCell ref="A15:D15"/>
    <mergeCell ref="A19:D19"/>
    <mergeCell ref="A13:D13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60"/>
  <sheetViews>
    <sheetView workbookViewId="0">
      <selection activeCell="D11" sqref="D11:F12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 customHeight="1">
      <c r="B1" s="249" t="s">
        <v>0</v>
      </c>
      <c r="C1" s="249"/>
      <c r="D1" s="249"/>
      <c r="E1" s="249"/>
      <c r="F1" s="141"/>
      <c r="H1" s="142"/>
      <c r="I1" s="142"/>
    </row>
    <row r="2" spans="1:9" ht="18" customHeight="1">
      <c r="B2" s="249" t="s">
        <v>329</v>
      </c>
      <c r="C2" s="249"/>
      <c r="D2" s="249"/>
      <c r="E2" s="249"/>
      <c r="F2" s="249"/>
      <c r="H2" s="142"/>
      <c r="I2" s="142"/>
    </row>
    <row r="3" spans="1:9" ht="18" customHeight="1">
      <c r="B3" s="140" t="s">
        <v>330</v>
      </c>
      <c r="C3" s="143"/>
      <c r="D3" s="144"/>
      <c r="E3" s="141"/>
      <c r="F3" s="141"/>
      <c r="H3" s="142"/>
      <c r="I3" s="142"/>
    </row>
    <row r="4" spans="1:9" ht="18" customHeight="1">
      <c r="B4" s="140"/>
      <c r="C4" s="143"/>
      <c r="D4" s="144"/>
      <c r="E4" s="141"/>
      <c r="F4" s="141"/>
      <c r="H4" s="142"/>
      <c r="I4" s="142"/>
    </row>
    <row r="5" spans="1:9" ht="18" customHeight="1">
      <c r="B5" s="140"/>
      <c r="C5" s="143"/>
      <c r="D5" s="144"/>
      <c r="E5" s="141"/>
      <c r="F5" s="141"/>
      <c r="H5" s="142"/>
      <c r="I5" s="142"/>
    </row>
    <row r="6" spans="1:9">
      <c r="A6" s="107"/>
      <c r="B6" s="107"/>
      <c r="D6" s="145"/>
      <c r="E6" s="146"/>
      <c r="F6" s="146"/>
    </row>
    <row r="7" spans="1:9" ht="18.75">
      <c r="A7" s="107"/>
      <c r="B7" s="147" t="s">
        <v>331</v>
      </c>
      <c r="C7" s="148"/>
      <c r="D7" s="149"/>
      <c r="E7" s="150"/>
      <c r="F7" s="151"/>
    </row>
    <row r="8" spans="1:9" ht="31.5">
      <c r="A8" s="107"/>
      <c r="B8" s="152" t="s">
        <v>41</v>
      </c>
      <c r="C8" s="153" t="s">
        <v>20</v>
      </c>
      <c r="D8" s="154" t="s">
        <v>332</v>
      </c>
      <c r="E8" s="155" t="s">
        <v>333</v>
      </c>
      <c r="F8" s="155" t="s">
        <v>334</v>
      </c>
    </row>
    <row r="9" spans="1:9">
      <c r="A9" s="156"/>
      <c r="B9" s="250" t="s">
        <v>30</v>
      </c>
      <c r="C9" s="251"/>
      <c r="D9" s="251"/>
      <c r="E9" s="251"/>
      <c r="F9" s="252"/>
    </row>
    <row r="10" spans="1:9">
      <c r="A10" s="156"/>
      <c r="B10" s="158" t="s">
        <v>335</v>
      </c>
      <c r="C10" s="158" t="s">
        <v>133</v>
      </c>
      <c r="D10" s="159">
        <v>18</v>
      </c>
      <c r="E10" s="158">
        <v>6000000</v>
      </c>
      <c r="F10" s="158">
        <v>84008724.650000006</v>
      </c>
    </row>
    <row r="11" spans="1:9">
      <c r="A11" s="156"/>
      <c r="B11" s="160" t="s">
        <v>336</v>
      </c>
      <c r="C11" s="161"/>
      <c r="D11" s="159">
        <f>SUM(D10)</f>
        <v>18</v>
      </c>
      <c r="E11" s="158">
        <f>SUM(E10)</f>
        <v>6000000</v>
      </c>
      <c r="F11" s="158">
        <f>SUM(F10)</f>
        <v>84008724.650000006</v>
      </c>
    </row>
    <row r="12" spans="1:9">
      <c r="A12" s="156"/>
      <c r="B12" s="253" t="s">
        <v>40</v>
      </c>
      <c r="C12" s="254"/>
      <c r="D12" s="159">
        <f>D11</f>
        <v>18</v>
      </c>
      <c r="E12" s="158">
        <f>E11</f>
        <v>6000000</v>
      </c>
      <c r="F12" s="158">
        <f>F11</f>
        <v>84008724.650000006</v>
      </c>
    </row>
    <row r="13" spans="1:9">
      <c r="A13" s="162"/>
      <c r="B13" s="162"/>
      <c r="C13" s="156"/>
    </row>
    <row r="14" spans="1:9">
      <c r="A14" s="162"/>
      <c r="B14" s="162"/>
      <c r="C14" s="156"/>
    </row>
    <row r="15" spans="1:9">
      <c r="A15" s="162"/>
      <c r="B15" s="162"/>
      <c r="C15" s="156"/>
    </row>
    <row r="16" spans="1:9">
      <c r="A16" s="162"/>
      <c r="B16" s="162"/>
      <c r="C16" s="156"/>
    </row>
    <row r="17" spans="1:3">
      <c r="A17" s="162"/>
      <c r="B17" s="162"/>
      <c r="C17" s="156"/>
    </row>
    <row r="18" spans="1:3">
      <c r="A18" s="162"/>
      <c r="B18" s="162"/>
      <c r="C18" s="156"/>
    </row>
    <row r="19" spans="1:3">
      <c r="A19" s="162"/>
      <c r="B19" s="162"/>
      <c r="C19" s="156"/>
    </row>
    <row r="20" spans="1:3">
      <c r="A20" s="162"/>
      <c r="B20" s="162"/>
      <c r="C20" s="156"/>
    </row>
    <row r="21" spans="1:3">
      <c r="A21" s="162"/>
      <c r="B21" s="162"/>
      <c r="C21" s="156"/>
    </row>
    <row r="22" spans="1:3">
      <c r="A22" s="162"/>
      <c r="B22" s="162"/>
      <c r="C22" s="156"/>
    </row>
    <row r="23" spans="1:3">
      <c r="A23" s="162"/>
      <c r="B23" s="162"/>
      <c r="C23" s="156"/>
    </row>
    <row r="24" spans="1:3">
      <c r="A24" s="162"/>
      <c r="B24" s="162"/>
      <c r="C24" s="156"/>
    </row>
    <row r="25" spans="1:3">
      <c r="A25" s="162"/>
      <c r="B25" s="162"/>
      <c r="C25" s="156"/>
    </row>
    <row r="26" spans="1:3">
      <c r="A26" s="162"/>
      <c r="B26" s="162"/>
      <c r="C26" s="156"/>
    </row>
    <row r="27" spans="1:3">
      <c r="A27" s="162"/>
      <c r="B27" s="162"/>
      <c r="C27" s="156"/>
    </row>
    <row r="28" spans="1:3">
      <c r="A28" s="162"/>
      <c r="B28" s="162"/>
      <c r="C28" s="156"/>
    </row>
    <row r="29" spans="1:3">
      <c r="A29" s="162"/>
      <c r="B29" s="162"/>
      <c r="C29" s="156"/>
    </row>
    <row r="30" spans="1:3">
      <c r="A30" s="162"/>
      <c r="B30" s="162"/>
      <c r="C30" s="156"/>
    </row>
    <row r="31" spans="1:3">
      <c r="A31" s="162"/>
      <c r="B31" s="162"/>
      <c r="C31" s="156"/>
    </row>
    <row r="32" spans="1:3">
      <c r="A32" s="162"/>
      <c r="B32" s="162"/>
      <c r="C32" s="156"/>
    </row>
    <row r="33" spans="1:3">
      <c r="A33" s="162"/>
      <c r="B33" s="162"/>
      <c r="C33" s="156"/>
    </row>
    <row r="34" spans="1:3">
      <c r="A34" s="162"/>
      <c r="B34" s="162"/>
      <c r="C34" s="156"/>
    </row>
    <row r="35" spans="1:3">
      <c r="A35" s="162"/>
      <c r="B35" s="162"/>
      <c r="C35" s="156"/>
    </row>
    <row r="36" spans="1:3">
      <c r="A36" s="162"/>
      <c r="B36" s="162"/>
      <c r="C36" s="156"/>
    </row>
    <row r="37" spans="1:3">
      <c r="A37" s="162"/>
      <c r="B37" s="162"/>
      <c r="C37" s="156"/>
    </row>
    <row r="38" spans="1:3">
      <c r="A38" s="162"/>
      <c r="B38" s="162"/>
      <c r="C38" s="156"/>
    </row>
    <row r="39" spans="1:3">
      <c r="A39" s="162"/>
      <c r="B39" s="162"/>
      <c r="C39" s="156"/>
    </row>
    <row r="40" spans="1:3">
      <c r="A40" s="162"/>
      <c r="B40" s="162"/>
      <c r="C40" s="156"/>
    </row>
    <row r="41" spans="1:3">
      <c r="A41" s="162"/>
      <c r="B41" s="162"/>
      <c r="C41" s="156"/>
    </row>
    <row r="42" spans="1:3">
      <c r="A42" s="162"/>
      <c r="B42" s="162"/>
      <c r="C42" s="156"/>
    </row>
    <row r="43" spans="1:3">
      <c r="A43" s="162"/>
      <c r="B43" s="162"/>
      <c r="C43" s="156"/>
    </row>
    <row r="44" spans="1:3">
      <c r="A44" s="162"/>
      <c r="B44" s="162"/>
      <c r="C44" s="156"/>
    </row>
    <row r="45" spans="1:3">
      <c r="A45" s="162"/>
      <c r="B45" s="162"/>
      <c r="C45" s="156"/>
    </row>
    <row r="46" spans="1:3">
      <c r="A46" s="162"/>
      <c r="B46" s="162"/>
      <c r="C46" s="156"/>
    </row>
    <row r="47" spans="1:3">
      <c r="A47" s="162"/>
      <c r="B47" s="162"/>
      <c r="C47" s="156"/>
    </row>
    <row r="48" spans="1:3">
      <c r="A48" s="162"/>
      <c r="B48" s="162"/>
      <c r="C48" s="156"/>
    </row>
    <row r="49" spans="1:3">
      <c r="A49" s="162"/>
      <c r="B49" s="162"/>
      <c r="C49" s="156"/>
    </row>
    <row r="50" spans="1:3">
      <c r="A50" s="162"/>
      <c r="B50" s="162"/>
      <c r="C50" s="156"/>
    </row>
    <row r="51" spans="1:3">
      <c r="A51" s="162"/>
      <c r="B51" s="162"/>
      <c r="C51" s="156"/>
    </row>
    <row r="52" spans="1:3">
      <c r="A52" s="162"/>
      <c r="B52" s="162"/>
      <c r="C52" s="156"/>
    </row>
    <row r="53" spans="1:3">
      <c r="A53" s="162"/>
      <c r="B53" s="162"/>
      <c r="C53" s="156"/>
    </row>
    <row r="54" spans="1:3">
      <c r="A54" s="162"/>
      <c r="B54" s="162"/>
      <c r="C54" s="156"/>
    </row>
    <row r="55" spans="1:3">
      <c r="A55" s="162"/>
      <c r="B55" s="162"/>
      <c r="C55" s="156"/>
    </row>
    <row r="56" spans="1:3">
      <c r="A56" s="162"/>
      <c r="B56" s="162"/>
      <c r="C56" s="156"/>
    </row>
    <row r="57" spans="1:3">
      <c r="A57" s="162"/>
      <c r="B57" s="162"/>
      <c r="C57" s="156"/>
    </row>
    <row r="58" spans="1:3">
      <c r="A58" s="162"/>
      <c r="B58" s="162"/>
      <c r="C58" s="156"/>
    </row>
    <row r="59" spans="1:3">
      <c r="A59" s="162"/>
      <c r="B59" s="162"/>
      <c r="C59" s="156"/>
    </row>
    <row r="60" spans="1:3">
      <c r="A60" s="162"/>
      <c r="B60" s="162"/>
      <c r="C60" s="156"/>
    </row>
  </sheetData>
  <mergeCells count="4">
    <mergeCell ref="B1:E1"/>
    <mergeCell ref="B2:F2"/>
    <mergeCell ref="B9:F9"/>
    <mergeCell ref="B12:C12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N11" sqref="N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9" t="s">
        <v>0</v>
      </c>
      <c r="C1" s="280"/>
      <c r="D1" s="281"/>
      <c r="E1" s="6"/>
      <c r="F1" s="10"/>
      <c r="G1" s="10"/>
      <c r="H1" s="10"/>
      <c r="I1" s="10"/>
    </row>
    <row r="2" spans="1:9" ht="10.5" customHeight="1">
      <c r="B2" s="282"/>
      <c r="C2" s="283"/>
      <c r="D2" s="284"/>
      <c r="E2" s="6"/>
      <c r="F2" s="10"/>
      <c r="G2" s="10"/>
      <c r="H2" s="10"/>
      <c r="I2" s="10"/>
    </row>
    <row r="3" spans="1:9" ht="18" customHeight="1">
      <c r="B3" s="110" t="s">
        <v>319</v>
      </c>
      <c r="C3" s="6"/>
      <c r="D3" s="6"/>
      <c r="E3" s="6"/>
      <c r="F3" s="6"/>
      <c r="G3" s="6"/>
      <c r="H3" s="6"/>
      <c r="I3" s="6"/>
    </row>
    <row r="4" spans="1:9" ht="13.5" customHeight="1">
      <c r="B4" s="112"/>
      <c r="C4" s="113"/>
      <c r="D4" s="113"/>
      <c r="E4" s="113"/>
      <c r="F4" s="113"/>
      <c r="G4" s="113"/>
      <c r="H4" s="113"/>
      <c r="I4" s="113"/>
    </row>
    <row r="5" spans="1:9" ht="18" customHeight="1">
      <c r="A5" s="114"/>
      <c r="B5" s="295" t="s">
        <v>318</v>
      </c>
      <c r="C5" s="296"/>
      <c r="D5" s="296"/>
      <c r="E5" s="296"/>
      <c r="F5" s="296"/>
      <c r="G5" s="296"/>
      <c r="H5" s="296"/>
      <c r="I5" s="297"/>
    </row>
    <row r="6" spans="1:9" ht="40.5" customHeight="1">
      <c r="A6" s="114"/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1:9" ht="18" customHeight="1">
      <c r="A7" s="114"/>
      <c r="B7" s="298" t="s">
        <v>29</v>
      </c>
      <c r="C7" s="299"/>
      <c r="D7" s="299"/>
      <c r="E7" s="299"/>
      <c r="F7" s="299"/>
      <c r="G7" s="299"/>
      <c r="H7" s="299"/>
      <c r="I7" s="300"/>
    </row>
    <row r="8" spans="1:9" ht="18" customHeight="1">
      <c r="A8" s="114"/>
      <c r="B8" s="119" t="s">
        <v>44</v>
      </c>
      <c r="C8" s="120" t="s">
        <v>302</v>
      </c>
      <c r="D8" s="121">
        <v>0.13</v>
      </c>
      <c r="E8" s="121">
        <v>0.13</v>
      </c>
      <c r="F8" s="121">
        <v>0.13</v>
      </c>
      <c r="G8" s="122">
        <v>16</v>
      </c>
      <c r="H8" s="122">
        <v>50090000</v>
      </c>
      <c r="I8" s="122">
        <v>6511700</v>
      </c>
    </row>
    <row r="9" spans="1:9" ht="18" customHeight="1">
      <c r="A9" s="114"/>
      <c r="B9" s="123" t="s">
        <v>314</v>
      </c>
      <c r="C9" s="267"/>
      <c r="D9" s="269"/>
      <c r="E9" s="269"/>
      <c r="F9" s="268"/>
      <c r="G9" s="124">
        <f>SUM(G8:G8)</f>
        <v>16</v>
      </c>
      <c r="H9" s="124">
        <f>SUM(H8:H8)</f>
        <v>50090000</v>
      </c>
      <c r="I9" s="124">
        <f>SUM(I8:I8)</f>
        <v>6511700</v>
      </c>
    </row>
    <row r="10" spans="1:9" ht="18" customHeight="1">
      <c r="A10" s="114"/>
      <c r="B10" s="298" t="s">
        <v>73</v>
      </c>
      <c r="C10" s="299"/>
      <c r="D10" s="299"/>
      <c r="E10" s="299"/>
      <c r="F10" s="299"/>
      <c r="G10" s="299"/>
      <c r="H10" s="299"/>
      <c r="I10" s="300"/>
    </row>
    <row r="11" spans="1:9" ht="18" customHeight="1">
      <c r="A11" s="114"/>
      <c r="B11" s="119" t="s">
        <v>119</v>
      </c>
      <c r="C11" s="120" t="s">
        <v>118</v>
      </c>
      <c r="D11" s="121">
        <v>1</v>
      </c>
      <c r="E11" s="121">
        <v>1</v>
      </c>
      <c r="F11" s="121">
        <v>1</v>
      </c>
      <c r="G11" s="122">
        <v>2</v>
      </c>
      <c r="H11" s="122">
        <v>789473680</v>
      </c>
      <c r="I11" s="122">
        <v>789473680</v>
      </c>
    </row>
    <row r="12" spans="1:9" ht="18" customHeight="1">
      <c r="A12" s="114"/>
      <c r="B12" s="123" t="s">
        <v>314</v>
      </c>
      <c r="C12" s="267"/>
      <c r="D12" s="269"/>
      <c r="E12" s="269"/>
      <c r="F12" s="268"/>
      <c r="G12" s="124">
        <f>G11</f>
        <v>2</v>
      </c>
      <c r="H12" s="124">
        <f t="shared" ref="H12:I12" si="0">H11</f>
        <v>789473680</v>
      </c>
      <c r="I12" s="124">
        <f t="shared" si="0"/>
        <v>789473680</v>
      </c>
    </row>
    <row r="13" spans="1:9" ht="18" customHeight="1">
      <c r="A13" s="114"/>
      <c r="B13" s="125" t="s">
        <v>315</v>
      </c>
      <c r="C13" s="301"/>
      <c r="D13" s="302"/>
      <c r="E13" s="302"/>
      <c r="F13" s="303"/>
      <c r="G13" s="126">
        <f>G9+G12</f>
        <v>18</v>
      </c>
      <c r="H13" s="126">
        <f t="shared" ref="H13:I13" si="1">H9+H12</f>
        <v>839563680</v>
      </c>
      <c r="I13" s="126">
        <f t="shared" si="1"/>
        <v>795985380</v>
      </c>
    </row>
    <row r="14" spans="1:9" ht="18" customHeight="1">
      <c r="B14" s="292" t="s">
        <v>141</v>
      </c>
      <c r="C14" s="293"/>
      <c r="D14" s="293"/>
      <c r="E14" s="293"/>
      <c r="F14" s="293"/>
      <c r="G14" s="293"/>
      <c r="H14" s="293"/>
      <c r="I14" s="293"/>
    </row>
    <row r="15" spans="1:9" ht="18" customHeight="1">
      <c r="B15" s="285" t="s">
        <v>15</v>
      </c>
      <c r="C15" s="286"/>
      <c r="D15" s="287"/>
      <c r="E15" s="285" t="s">
        <v>20</v>
      </c>
      <c r="F15" s="287"/>
      <c r="G15" s="294" t="s">
        <v>45</v>
      </c>
      <c r="H15" s="286"/>
      <c r="I15" s="287"/>
    </row>
    <row r="16" spans="1:9" ht="12.95" customHeight="1">
      <c r="B16" s="270" t="s">
        <v>29</v>
      </c>
      <c r="C16" s="271"/>
      <c r="D16" s="271"/>
      <c r="E16" s="271"/>
      <c r="F16" s="271"/>
      <c r="G16" s="271"/>
      <c r="H16" s="271"/>
      <c r="I16" s="272"/>
    </row>
    <row r="17" spans="2:9" ht="12.95" customHeight="1">
      <c r="B17" s="264" t="s">
        <v>312</v>
      </c>
      <c r="C17" s="265"/>
      <c r="D17" s="266"/>
      <c r="E17" s="267" t="s">
        <v>313</v>
      </c>
      <c r="F17" s="268"/>
      <c r="G17" s="267" t="s">
        <v>72</v>
      </c>
      <c r="H17" s="269"/>
      <c r="I17" s="268"/>
    </row>
    <row r="18" spans="2:9" ht="12.95" customHeight="1">
      <c r="B18" s="288" t="s">
        <v>233</v>
      </c>
      <c r="C18" s="265"/>
      <c r="D18" s="289"/>
      <c r="E18" s="290" t="s">
        <v>232</v>
      </c>
      <c r="F18" s="291"/>
      <c r="G18" s="290">
        <v>3</v>
      </c>
      <c r="H18" s="269"/>
      <c r="I18" s="291"/>
    </row>
    <row r="19" spans="2:9" ht="12.95" customHeight="1">
      <c r="B19" s="270" t="s">
        <v>86</v>
      </c>
      <c r="C19" s="271"/>
      <c r="D19" s="271"/>
      <c r="E19" s="271" t="s">
        <v>86</v>
      </c>
      <c r="F19" s="271"/>
      <c r="G19" s="271"/>
      <c r="H19" s="271"/>
      <c r="I19" s="272"/>
    </row>
    <row r="20" spans="2:9" ht="12.95" customHeight="1">
      <c r="B20" s="264" t="s">
        <v>311</v>
      </c>
      <c r="C20" s="265" t="s">
        <v>250</v>
      </c>
      <c r="D20" s="266"/>
      <c r="E20" s="267" t="s">
        <v>250</v>
      </c>
      <c r="F20" s="268"/>
      <c r="G20" s="267">
        <v>2.5</v>
      </c>
      <c r="H20" s="269"/>
      <c r="I20" s="268"/>
    </row>
    <row r="21" spans="2:9" ht="12.95" customHeight="1">
      <c r="B21" s="258" t="s">
        <v>73</v>
      </c>
      <c r="C21" s="259"/>
      <c r="D21" s="259"/>
      <c r="E21" s="259"/>
      <c r="F21" s="259"/>
      <c r="G21" s="259"/>
      <c r="H21" s="259"/>
      <c r="I21" s="260"/>
    </row>
    <row r="22" spans="2:9" ht="12.95" customHeight="1">
      <c r="B22" s="261" t="s">
        <v>122</v>
      </c>
      <c r="C22" s="262"/>
      <c r="D22" s="263"/>
      <c r="E22" s="255" t="s">
        <v>123</v>
      </c>
      <c r="F22" s="256"/>
      <c r="G22" s="255">
        <v>10</v>
      </c>
      <c r="H22" s="257"/>
      <c r="I22" s="256"/>
    </row>
    <row r="23" spans="2:9" ht="12.95" customHeight="1">
      <c r="B23" s="261" t="s">
        <v>124</v>
      </c>
      <c r="C23" s="262" t="s">
        <v>125</v>
      </c>
      <c r="D23" s="263"/>
      <c r="E23" s="255" t="s">
        <v>125</v>
      </c>
      <c r="F23" s="256"/>
      <c r="G23" s="255">
        <v>9.5</v>
      </c>
      <c r="H23" s="257"/>
      <c r="I23" s="256"/>
    </row>
    <row r="24" spans="2:9" ht="12.95" customHeight="1">
      <c r="B24" s="261" t="s">
        <v>134</v>
      </c>
      <c r="C24" s="262"/>
      <c r="D24" s="263"/>
      <c r="E24" s="255" t="s">
        <v>135</v>
      </c>
      <c r="F24" s="256"/>
      <c r="G24" s="255">
        <v>1</v>
      </c>
      <c r="H24" s="257"/>
      <c r="I24" s="256"/>
    </row>
    <row r="25" spans="2:9" ht="12.95" customHeight="1">
      <c r="B25" s="261" t="s">
        <v>155</v>
      </c>
      <c r="C25" s="262"/>
      <c r="D25" s="263"/>
      <c r="E25" s="255" t="s">
        <v>156</v>
      </c>
      <c r="F25" s="256"/>
      <c r="G25" s="255" t="s">
        <v>72</v>
      </c>
      <c r="H25" s="257"/>
      <c r="I25" s="256"/>
    </row>
    <row r="26" spans="2:9" ht="12.95" customHeight="1">
      <c r="B26" s="273" t="s">
        <v>96</v>
      </c>
      <c r="C26" s="274"/>
      <c r="D26" s="274"/>
      <c r="E26" s="274"/>
      <c r="F26" s="274"/>
      <c r="G26" s="274"/>
      <c r="H26" s="274"/>
      <c r="I26" s="275"/>
    </row>
    <row r="27" spans="2:9" ht="12.95" customHeight="1">
      <c r="B27" s="276" t="s">
        <v>309</v>
      </c>
      <c r="C27" s="265"/>
      <c r="D27" s="266"/>
      <c r="E27" s="277" t="s">
        <v>310</v>
      </c>
      <c r="F27" s="268"/>
      <c r="G27" s="277" t="s">
        <v>72</v>
      </c>
      <c r="H27" s="269"/>
      <c r="I27" s="268"/>
    </row>
    <row r="28" spans="2:9" ht="12.95" customHeight="1">
      <c r="B28" s="276" t="s">
        <v>258</v>
      </c>
      <c r="C28" s="265"/>
      <c r="D28" s="266"/>
      <c r="E28" s="277" t="s">
        <v>257</v>
      </c>
      <c r="F28" s="268"/>
      <c r="G28" s="277">
        <v>0.5</v>
      </c>
      <c r="H28" s="269"/>
      <c r="I28" s="268"/>
    </row>
    <row r="29" spans="2:9" ht="12.95" customHeight="1">
      <c r="B29" s="276" t="s">
        <v>277</v>
      </c>
      <c r="C29" s="265"/>
      <c r="D29" s="266"/>
      <c r="E29" s="277" t="s">
        <v>278</v>
      </c>
      <c r="F29" s="268"/>
      <c r="G29" s="277">
        <v>1</v>
      </c>
      <c r="H29" s="269"/>
      <c r="I29" s="268"/>
    </row>
    <row r="30" spans="2:9" ht="12.95" customHeight="1">
      <c r="B30" s="261" t="s">
        <v>265</v>
      </c>
      <c r="C30" s="262"/>
      <c r="D30" s="263"/>
      <c r="E30" s="278" t="s">
        <v>266</v>
      </c>
      <c r="F30" s="278"/>
      <c r="G30" s="255" t="s">
        <v>72</v>
      </c>
      <c r="H30" s="257"/>
      <c r="I30" s="256"/>
    </row>
    <row r="31" spans="2:9" ht="12.95" customHeight="1">
      <c r="B31" s="261" t="s">
        <v>129</v>
      </c>
      <c r="C31" s="262"/>
      <c r="D31" s="263"/>
      <c r="E31" s="255" t="s">
        <v>128</v>
      </c>
      <c r="F31" s="256"/>
      <c r="G31" s="255" t="s">
        <v>72</v>
      </c>
      <c r="H31" s="257"/>
      <c r="I31" s="256"/>
    </row>
    <row r="32" spans="2:9" ht="25.5" customHeight="1"/>
    <row r="33" ht="22.5"/>
  </sheetData>
  <mergeCells count="51">
    <mergeCell ref="E23:F23"/>
    <mergeCell ref="G23:I23"/>
    <mergeCell ref="B24:D24"/>
    <mergeCell ref="G25:I25"/>
    <mergeCell ref="B25:D25"/>
    <mergeCell ref="E25:F25"/>
    <mergeCell ref="E24:F24"/>
    <mergeCell ref="G24:I24"/>
    <mergeCell ref="B23:D23"/>
    <mergeCell ref="B1:D2"/>
    <mergeCell ref="B15:D15"/>
    <mergeCell ref="E15:F15"/>
    <mergeCell ref="B18:D18"/>
    <mergeCell ref="E18:F18"/>
    <mergeCell ref="B16:I16"/>
    <mergeCell ref="B14:I14"/>
    <mergeCell ref="G18:I18"/>
    <mergeCell ref="G15:I15"/>
    <mergeCell ref="B5:I5"/>
    <mergeCell ref="B7:I7"/>
    <mergeCell ref="C9:F9"/>
    <mergeCell ref="C13:F13"/>
    <mergeCell ref="B10:I10"/>
    <mergeCell ref="C12:F12"/>
    <mergeCell ref="B31:D31"/>
    <mergeCell ref="E31:F31"/>
    <mergeCell ref="G31:I31"/>
    <mergeCell ref="B26:I26"/>
    <mergeCell ref="B28:D28"/>
    <mergeCell ref="E28:F28"/>
    <mergeCell ref="G28:I28"/>
    <mergeCell ref="G30:I30"/>
    <mergeCell ref="B30:D30"/>
    <mergeCell ref="E30:F30"/>
    <mergeCell ref="B27:D27"/>
    <mergeCell ref="E27:F27"/>
    <mergeCell ref="G27:I27"/>
    <mergeCell ref="E29:F29"/>
    <mergeCell ref="G29:I29"/>
    <mergeCell ref="B29:D29"/>
    <mergeCell ref="E22:F22"/>
    <mergeCell ref="G22:I22"/>
    <mergeCell ref="B21:I21"/>
    <mergeCell ref="B22:D22"/>
    <mergeCell ref="B17:D17"/>
    <mergeCell ref="E17:F17"/>
    <mergeCell ref="G17:I17"/>
    <mergeCell ref="B20:D20"/>
    <mergeCell ref="E20:F20"/>
    <mergeCell ref="G20:I20"/>
    <mergeCell ref="B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B4983-8079-4B94-B49C-384F9B13D2B4}">
  <dimension ref="A1:I71"/>
  <sheetViews>
    <sheetView workbookViewId="0">
      <selection activeCell="D24" sqref="D24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 customHeight="1">
      <c r="B1" s="249" t="s">
        <v>0</v>
      </c>
      <c r="C1" s="249"/>
      <c r="D1" s="249"/>
      <c r="E1" s="249"/>
      <c r="F1" s="141"/>
      <c r="H1" s="142"/>
      <c r="I1" s="142"/>
    </row>
    <row r="2" spans="1:9" ht="18" customHeight="1">
      <c r="B2" s="249" t="s">
        <v>329</v>
      </c>
      <c r="C2" s="249"/>
      <c r="D2" s="249"/>
      <c r="E2" s="249"/>
      <c r="F2" s="249"/>
      <c r="H2" s="142"/>
      <c r="I2" s="142"/>
    </row>
    <row r="3" spans="1:9" ht="18" customHeight="1">
      <c r="B3" s="140" t="s">
        <v>330</v>
      </c>
      <c r="C3" s="143"/>
      <c r="D3" s="144"/>
      <c r="E3" s="141"/>
      <c r="F3" s="141"/>
      <c r="H3" s="142"/>
      <c r="I3" s="142"/>
    </row>
    <row r="4" spans="1:9" ht="18" customHeight="1">
      <c r="B4" s="140"/>
      <c r="C4" s="143"/>
      <c r="D4" s="144"/>
      <c r="E4" s="141"/>
      <c r="F4" s="141"/>
      <c r="H4" s="142"/>
      <c r="I4" s="142"/>
    </row>
    <row r="5" spans="1:9" ht="18" customHeight="1">
      <c r="B5" s="140"/>
      <c r="C5" s="143"/>
      <c r="D5" s="144"/>
      <c r="E5" s="141"/>
      <c r="F5" s="141"/>
      <c r="H5" s="142"/>
      <c r="I5" s="142"/>
    </row>
    <row r="6" spans="1:9">
      <c r="A6" s="107"/>
      <c r="B6" s="107"/>
      <c r="D6" s="145"/>
      <c r="E6" s="146"/>
      <c r="F6" s="146"/>
    </row>
    <row r="7" spans="1:9" ht="23.25">
      <c r="A7" s="162"/>
      <c r="B7" s="304" t="s">
        <v>337</v>
      </c>
      <c r="C7" s="305"/>
      <c r="D7" s="305"/>
      <c r="E7" s="305"/>
      <c r="F7" s="305"/>
    </row>
    <row r="8" spans="1:9">
      <c r="A8" s="162"/>
      <c r="B8" s="163" t="s">
        <v>41</v>
      </c>
      <c r="C8" s="164" t="s">
        <v>20</v>
      </c>
      <c r="D8" s="165" t="s">
        <v>332</v>
      </c>
      <c r="E8" s="166" t="s">
        <v>333</v>
      </c>
      <c r="F8" s="166" t="s">
        <v>334</v>
      </c>
    </row>
    <row r="9" spans="1:9" ht="17.100000000000001" customHeight="1">
      <c r="A9" s="162"/>
      <c r="B9" s="250" t="s">
        <v>29</v>
      </c>
      <c r="C9" s="251"/>
      <c r="D9" s="251"/>
      <c r="E9" s="251"/>
      <c r="F9" s="252"/>
    </row>
    <row r="10" spans="1:9" s="170" customFormat="1" ht="17.100000000000001" customHeight="1">
      <c r="A10" s="167"/>
      <c r="B10" s="168" t="s">
        <v>338</v>
      </c>
      <c r="C10" s="168" t="s">
        <v>118</v>
      </c>
      <c r="D10" s="169">
        <v>2</v>
      </c>
      <c r="E10" s="168">
        <v>789473680</v>
      </c>
      <c r="F10" s="168">
        <v>789473680</v>
      </c>
    </row>
    <row r="11" spans="1:9" ht="17.100000000000001" customHeight="1">
      <c r="A11" s="156"/>
      <c r="B11" s="160" t="s">
        <v>339</v>
      </c>
      <c r="C11" s="161"/>
      <c r="D11" s="169">
        <f>SUM(D10)</f>
        <v>2</v>
      </c>
      <c r="E11" s="168">
        <f>SUM(E10)</f>
        <v>789473680</v>
      </c>
      <c r="F11" s="168">
        <f>SUM(F10)</f>
        <v>789473680</v>
      </c>
    </row>
    <row r="12" spans="1:9">
      <c r="A12" s="162"/>
      <c r="B12" s="253" t="s">
        <v>40</v>
      </c>
      <c r="C12" s="254"/>
      <c r="D12" s="169">
        <f>D11</f>
        <v>2</v>
      </c>
      <c r="E12" s="168">
        <f>E11</f>
        <v>789473680</v>
      </c>
      <c r="F12" s="168">
        <f>F11</f>
        <v>789473680</v>
      </c>
    </row>
    <row r="13" spans="1:9">
      <c r="A13" s="162"/>
      <c r="B13" s="162"/>
      <c r="C13" s="156"/>
    </row>
    <row r="14" spans="1:9">
      <c r="A14" s="162"/>
      <c r="B14" s="162"/>
      <c r="C14" s="156"/>
    </row>
    <row r="15" spans="1:9" ht="23.25">
      <c r="A15" s="162"/>
      <c r="B15" s="304" t="s">
        <v>340</v>
      </c>
      <c r="C15" s="305"/>
      <c r="D15" s="305"/>
      <c r="E15" s="305"/>
      <c r="F15" s="305"/>
    </row>
    <row r="16" spans="1:9">
      <c r="A16" s="162"/>
      <c r="B16" s="163" t="s">
        <v>41</v>
      </c>
      <c r="C16" s="164" t="s">
        <v>20</v>
      </c>
      <c r="D16" s="165" t="s">
        <v>332</v>
      </c>
      <c r="E16" s="166" t="s">
        <v>333</v>
      </c>
      <c r="F16" s="166" t="s">
        <v>334</v>
      </c>
    </row>
    <row r="17" spans="1:6" ht="17.100000000000001" customHeight="1">
      <c r="A17" s="162"/>
      <c r="B17" s="250" t="s">
        <v>29</v>
      </c>
      <c r="C17" s="251"/>
      <c r="D17" s="251"/>
      <c r="E17" s="251"/>
      <c r="F17" s="252"/>
    </row>
    <row r="18" spans="1:6" ht="17.100000000000001" customHeight="1">
      <c r="A18" s="162"/>
      <c r="B18" s="168" t="s">
        <v>338</v>
      </c>
      <c r="C18" s="157" t="s">
        <v>118</v>
      </c>
      <c r="D18" s="169">
        <v>2</v>
      </c>
      <c r="E18" s="168">
        <v>789473680</v>
      </c>
      <c r="F18" s="168">
        <v>789473680</v>
      </c>
    </row>
    <row r="19" spans="1:6" s="170" customFormat="1" ht="17.100000000000001" customHeight="1">
      <c r="A19" s="167"/>
      <c r="B19" s="168" t="s">
        <v>341</v>
      </c>
      <c r="C19" s="168" t="s">
        <v>302</v>
      </c>
      <c r="D19" s="169">
        <v>3</v>
      </c>
      <c r="E19" s="168">
        <v>25000000</v>
      </c>
      <c r="F19" s="168">
        <v>3250000</v>
      </c>
    </row>
    <row r="20" spans="1:6" ht="17.100000000000001" customHeight="1">
      <c r="A20" s="156"/>
      <c r="B20" s="160" t="s">
        <v>339</v>
      </c>
      <c r="C20" s="161"/>
      <c r="D20" s="169">
        <f>SUM(D18:D19)</f>
        <v>5</v>
      </c>
      <c r="E20" s="168">
        <f>SUM(E18:E19)</f>
        <v>814473680</v>
      </c>
      <c r="F20" s="168">
        <f>SUM(F18:F19)</f>
        <v>792723680</v>
      </c>
    </row>
    <row r="21" spans="1:6">
      <c r="A21" s="162"/>
      <c r="B21" s="253" t="s">
        <v>40</v>
      </c>
      <c r="C21" s="254"/>
      <c r="D21" s="169">
        <f>D20</f>
        <v>5</v>
      </c>
      <c r="E21" s="168">
        <f>E20</f>
        <v>814473680</v>
      </c>
      <c r="F21" s="168">
        <f>F20</f>
        <v>792723680</v>
      </c>
    </row>
    <row r="22" spans="1:6">
      <c r="A22" s="162"/>
      <c r="B22" s="162"/>
      <c r="C22" s="156"/>
    </row>
    <row r="23" spans="1:6">
      <c r="A23" s="162"/>
      <c r="B23" s="162"/>
      <c r="C23" s="156"/>
    </row>
    <row r="24" spans="1:6">
      <c r="A24" s="162"/>
      <c r="B24" s="162"/>
      <c r="C24" s="156"/>
    </row>
    <row r="25" spans="1:6">
      <c r="A25" s="162"/>
      <c r="B25" s="162"/>
      <c r="C25" s="156"/>
    </row>
    <row r="26" spans="1:6">
      <c r="A26" s="162"/>
      <c r="B26" s="162"/>
      <c r="C26" s="156"/>
    </row>
    <row r="27" spans="1:6">
      <c r="A27" s="162"/>
      <c r="B27" s="162"/>
      <c r="C27" s="156"/>
    </row>
    <row r="28" spans="1:6">
      <c r="A28" s="162"/>
      <c r="B28" s="162"/>
      <c r="C28" s="156"/>
    </row>
    <row r="29" spans="1:6">
      <c r="A29" s="162"/>
      <c r="B29" s="162"/>
      <c r="C29" s="156"/>
    </row>
    <row r="30" spans="1:6">
      <c r="A30" s="162"/>
      <c r="B30" s="162"/>
      <c r="C30" s="156"/>
    </row>
    <row r="31" spans="1:6">
      <c r="A31" s="162"/>
      <c r="B31" s="162"/>
      <c r="C31" s="156"/>
    </row>
    <row r="32" spans="1:6">
      <c r="A32" s="162"/>
      <c r="B32" s="162"/>
      <c r="C32" s="156"/>
    </row>
    <row r="33" spans="1:3">
      <c r="A33" s="162"/>
      <c r="B33" s="162"/>
      <c r="C33" s="156"/>
    </row>
    <row r="34" spans="1:3">
      <c r="A34" s="162"/>
      <c r="B34" s="162"/>
      <c r="C34" s="156"/>
    </row>
    <row r="35" spans="1:3">
      <c r="A35" s="162"/>
      <c r="B35" s="162"/>
      <c r="C35" s="156"/>
    </row>
    <row r="36" spans="1:3">
      <c r="A36" s="162"/>
      <c r="B36" s="162"/>
      <c r="C36" s="156"/>
    </row>
    <row r="37" spans="1:3">
      <c r="A37" s="162"/>
      <c r="B37" s="162"/>
      <c r="C37" s="156"/>
    </row>
    <row r="38" spans="1:3">
      <c r="A38" s="162"/>
      <c r="B38" s="162"/>
      <c r="C38" s="156"/>
    </row>
    <row r="39" spans="1:3">
      <c r="A39" s="162"/>
      <c r="B39" s="162"/>
      <c r="C39" s="156"/>
    </row>
    <row r="40" spans="1:3">
      <c r="A40" s="162"/>
      <c r="B40" s="162"/>
      <c r="C40" s="156"/>
    </row>
    <row r="41" spans="1:3">
      <c r="A41" s="162"/>
      <c r="B41" s="162"/>
      <c r="C41" s="156"/>
    </row>
    <row r="42" spans="1:3">
      <c r="A42" s="162"/>
      <c r="B42" s="162"/>
      <c r="C42" s="156"/>
    </row>
    <row r="43" spans="1:3">
      <c r="A43" s="162"/>
      <c r="B43" s="162"/>
      <c r="C43" s="156"/>
    </row>
    <row r="44" spans="1:3">
      <c r="A44" s="162"/>
      <c r="B44" s="162"/>
      <c r="C44" s="156"/>
    </row>
    <row r="45" spans="1:3">
      <c r="A45" s="162"/>
      <c r="B45" s="162"/>
      <c r="C45" s="156"/>
    </row>
    <row r="46" spans="1:3">
      <c r="A46" s="162"/>
      <c r="B46" s="162"/>
      <c r="C46" s="156"/>
    </row>
    <row r="47" spans="1:3">
      <c r="A47" s="162"/>
      <c r="B47" s="162"/>
      <c r="C47" s="156"/>
    </row>
    <row r="48" spans="1:3">
      <c r="A48" s="162"/>
      <c r="B48" s="162"/>
      <c r="C48" s="156"/>
    </row>
    <row r="49" spans="1:3">
      <c r="A49" s="162"/>
      <c r="B49" s="162"/>
      <c r="C49" s="156"/>
    </row>
    <row r="50" spans="1:3">
      <c r="A50" s="162"/>
      <c r="B50" s="162"/>
      <c r="C50" s="156"/>
    </row>
    <row r="51" spans="1:3">
      <c r="A51" s="162"/>
      <c r="B51" s="162"/>
      <c r="C51" s="156"/>
    </row>
    <row r="52" spans="1:3">
      <c r="A52" s="162"/>
      <c r="B52" s="162"/>
      <c r="C52" s="156"/>
    </row>
    <row r="53" spans="1:3">
      <c r="A53" s="162"/>
      <c r="B53" s="162"/>
      <c r="C53" s="156"/>
    </row>
    <row r="54" spans="1:3">
      <c r="A54" s="162"/>
      <c r="B54" s="162"/>
      <c r="C54" s="156"/>
    </row>
    <row r="55" spans="1:3">
      <c r="A55" s="162"/>
      <c r="B55" s="162"/>
      <c r="C55" s="156"/>
    </row>
    <row r="56" spans="1:3">
      <c r="A56" s="162"/>
      <c r="B56" s="162"/>
      <c r="C56" s="156"/>
    </row>
    <row r="57" spans="1:3">
      <c r="A57" s="162"/>
      <c r="B57" s="162"/>
      <c r="C57" s="156"/>
    </row>
    <row r="58" spans="1:3">
      <c r="A58" s="162"/>
      <c r="B58" s="162"/>
      <c r="C58" s="156"/>
    </row>
    <row r="59" spans="1:3">
      <c r="A59" s="162"/>
      <c r="B59" s="162"/>
      <c r="C59" s="156"/>
    </row>
    <row r="60" spans="1:3">
      <c r="A60" s="162"/>
      <c r="B60" s="162"/>
      <c r="C60" s="156"/>
    </row>
    <row r="61" spans="1:3">
      <c r="A61" s="162"/>
      <c r="B61" s="162"/>
      <c r="C61" s="156"/>
    </row>
    <row r="62" spans="1:3">
      <c r="A62" s="162"/>
      <c r="B62" s="162"/>
      <c r="C62" s="156"/>
    </row>
    <row r="63" spans="1:3">
      <c r="A63" s="162"/>
      <c r="B63" s="162"/>
      <c r="C63" s="156"/>
    </row>
    <row r="64" spans="1:3">
      <c r="A64" s="162"/>
      <c r="B64" s="162"/>
      <c r="C64" s="156"/>
    </row>
    <row r="65" spans="1:3">
      <c r="A65" s="162"/>
      <c r="B65" s="162"/>
      <c r="C65" s="156"/>
    </row>
    <row r="66" spans="1:3">
      <c r="A66" s="162"/>
      <c r="B66" s="162"/>
      <c r="C66" s="156"/>
    </row>
    <row r="67" spans="1:3">
      <c r="A67" s="162"/>
      <c r="B67" s="162"/>
      <c r="C67" s="156"/>
    </row>
    <row r="68" spans="1:3">
      <c r="A68" s="162"/>
      <c r="B68" s="162"/>
      <c r="C68" s="156"/>
    </row>
    <row r="69" spans="1:3">
      <c r="A69" s="162"/>
      <c r="B69" s="162"/>
      <c r="C69" s="156"/>
    </row>
    <row r="70" spans="1:3">
      <c r="A70" s="162"/>
      <c r="B70" s="162"/>
      <c r="C70" s="156"/>
    </row>
    <row r="71" spans="1:3">
      <c r="A71" s="162"/>
      <c r="B71" s="162"/>
      <c r="C71" s="156"/>
    </row>
  </sheetData>
  <mergeCells count="8">
    <mergeCell ref="B12:C12"/>
    <mergeCell ref="B15:F15"/>
    <mergeCell ref="B17:F17"/>
    <mergeCell ref="B21:C21"/>
    <mergeCell ref="B1:E1"/>
    <mergeCell ref="B2:F2"/>
    <mergeCell ref="B7:F7"/>
    <mergeCell ref="B9:F9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FC2BE-54DB-4C49-A28B-0CAEF47A50A4}">
  <dimension ref="A1:K8"/>
  <sheetViews>
    <sheetView workbookViewId="0">
      <selection activeCell="C11" sqref="C11"/>
    </sheetView>
  </sheetViews>
  <sheetFormatPr defaultColWidth="9.140625" defaultRowHeight="16.5" customHeight="1"/>
  <cols>
    <col min="1" max="1" width="1.7109375" style="131" customWidth="1"/>
    <col min="2" max="2" width="33" style="138" customWidth="1"/>
    <col min="3" max="3" width="9.7109375" style="138" customWidth="1"/>
    <col min="4" max="4" width="11.85546875" style="138" customWidth="1"/>
    <col min="5" max="5" width="10.5703125" style="138" customWidth="1"/>
    <col min="6" max="6" width="13.5703125" style="138" customWidth="1"/>
    <col min="7" max="7" width="10.5703125" style="131" customWidth="1"/>
    <col min="8" max="8" width="12.5703125" style="131" customWidth="1"/>
    <col min="9" max="9" width="10.7109375" style="131" customWidth="1"/>
    <col min="10" max="10" width="17.42578125" style="131" customWidth="1"/>
    <col min="11" max="11" width="17" style="131" customWidth="1"/>
    <col min="12" max="16384" width="9.140625" style="131"/>
  </cols>
  <sheetData>
    <row r="1" spans="1:11" ht="21">
      <c r="A1" s="4"/>
      <c r="B1" s="306" t="s">
        <v>0</v>
      </c>
      <c r="C1" s="306"/>
      <c r="D1" s="5"/>
      <c r="E1" s="5"/>
      <c r="F1" s="5"/>
      <c r="G1" s="5"/>
      <c r="I1" s="5"/>
      <c r="J1" s="5"/>
      <c r="K1" s="5"/>
    </row>
    <row r="2" spans="1:11" ht="21">
      <c r="A2" s="4"/>
      <c r="B2" s="307" t="s">
        <v>319</v>
      </c>
      <c r="C2" s="307"/>
      <c r="D2" s="307"/>
      <c r="E2" s="307"/>
      <c r="F2" s="307"/>
      <c r="G2" s="5"/>
      <c r="H2" s="5"/>
      <c r="I2" s="5"/>
      <c r="J2" s="5"/>
      <c r="K2" s="5"/>
    </row>
    <row r="3" spans="1:11" customFormat="1" ht="21">
      <c r="B3" s="308" t="s">
        <v>324</v>
      </c>
      <c r="C3" s="308"/>
      <c r="D3" s="308"/>
      <c r="E3" s="308"/>
      <c r="F3" s="308"/>
      <c r="G3" s="308"/>
      <c r="H3" s="308"/>
      <c r="I3" s="308"/>
      <c r="J3" s="308"/>
      <c r="K3" s="308"/>
    </row>
    <row r="4" spans="1:11" customFormat="1" ht="47.25">
      <c r="B4" s="132" t="s">
        <v>325</v>
      </c>
      <c r="C4" s="133" t="s">
        <v>20</v>
      </c>
      <c r="D4" s="134" t="s">
        <v>326</v>
      </c>
      <c r="E4" s="134" t="s">
        <v>22</v>
      </c>
      <c r="F4" s="134" t="s">
        <v>23</v>
      </c>
      <c r="G4" s="134" t="s">
        <v>19</v>
      </c>
      <c r="H4" s="134" t="s">
        <v>26</v>
      </c>
      <c r="I4" s="135" t="s">
        <v>28</v>
      </c>
      <c r="J4" s="135" t="s">
        <v>18</v>
      </c>
      <c r="K4" s="136" t="s">
        <v>7</v>
      </c>
    </row>
    <row r="5" spans="1:11" customFormat="1" ht="15.75">
      <c r="B5" s="137">
        <v>500000</v>
      </c>
      <c r="C5" s="122" t="s">
        <v>142</v>
      </c>
      <c r="D5" s="122">
        <v>503793</v>
      </c>
      <c r="E5" s="122">
        <v>503793</v>
      </c>
      <c r="F5" s="122">
        <v>503793</v>
      </c>
      <c r="G5" s="122">
        <v>503793</v>
      </c>
      <c r="H5" s="122">
        <v>502671</v>
      </c>
      <c r="I5" s="122">
        <v>1</v>
      </c>
      <c r="J5" s="122">
        <v>1</v>
      </c>
      <c r="K5" s="122">
        <v>503793</v>
      </c>
    </row>
    <row r="6" spans="1:11" customFormat="1" ht="18">
      <c r="B6" s="309" t="s">
        <v>327</v>
      </c>
      <c r="C6" s="310"/>
      <c r="D6" s="311"/>
      <c r="E6" s="312"/>
      <c r="F6" s="312"/>
      <c r="G6" s="312"/>
      <c r="H6" s="313"/>
      <c r="I6" s="122">
        <v>1</v>
      </c>
      <c r="J6" s="122">
        <v>1</v>
      </c>
      <c r="K6" s="122">
        <v>503793</v>
      </c>
    </row>
    <row r="7" spans="1:11" ht="20.25">
      <c r="G7" s="138"/>
      <c r="H7" s="138"/>
      <c r="I7" s="138"/>
      <c r="J7" s="138"/>
      <c r="K7" s="138"/>
    </row>
    <row r="8" spans="1:11" ht="16.5" customHeight="1">
      <c r="G8" s="138"/>
      <c r="H8" s="138"/>
      <c r="I8" s="138"/>
      <c r="J8" s="138"/>
      <c r="K8" s="138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A12" sqref="A12:XFD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6" t="s">
        <v>0</v>
      </c>
      <c r="C1" s="306"/>
      <c r="D1" s="5"/>
      <c r="E1" s="5"/>
      <c r="F1" s="5"/>
    </row>
    <row r="2" spans="1:6" ht="27.95" customHeight="1">
      <c r="A2" s="4"/>
      <c r="B2" s="307" t="s">
        <v>319</v>
      </c>
      <c r="C2" s="307"/>
      <c r="D2" s="307"/>
      <c r="E2" s="307"/>
      <c r="F2" s="307"/>
    </row>
    <row r="3" spans="1:6" ht="42.75" customHeight="1">
      <c r="B3" s="295" t="s">
        <v>46</v>
      </c>
      <c r="C3" s="296"/>
      <c r="D3" s="296"/>
      <c r="E3" s="296"/>
      <c r="F3" s="29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76</v>
      </c>
      <c r="C12" s="12" t="s">
        <v>56</v>
      </c>
      <c r="D12" s="15" t="s">
        <v>79</v>
      </c>
      <c r="E12" s="14">
        <v>1026082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143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144</v>
      </c>
      <c r="E14" s="14">
        <v>978181.82</v>
      </c>
      <c r="F14" s="16" t="s">
        <v>54</v>
      </c>
    </row>
    <row r="15" spans="1:6" ht="20.100000000000001" customHeight="1">
      <c r="B15" s="11" t="s">
        <v>161</v>
      </c>
      <c r="C15" s="17" t="s">
        <v>51</v>
      </c>
      <c r="D15" s="15" t="s">
        <v>163</v>
      </c>
      <c r="E15" s="14" t="s">
        <v>54</v>
      </c>
      <c r="F15" s="16" t="s">
        <v>54</v>
      </c>
    </row>
    <row r="16" spans="1:6" ht="20.100000000000001" customHeight="1">
      <c r="B16" s="11" t="s">
        <v>162</v>
      </c>
      <c r="C16" s="17" t="s">
        <v>56</v>
      </c>
      <c r="D16" s="15" t="s">
        <v>164</v>
      </c>
      <c r="E16" s="14" t="s">
        <v>54</v>
      </c>
      <c r="F16" s="16" t="s">
        <v>54</v>
      </c>
    </row>
    <row r="17" spans="2:6" ht="20.100000000000001" customHeight="1">
      <c r="B17" s="11" t="s">
        <v>161</v>
      </c>
      <c r="C17" s="17" t="s">
        <v>56</v>
      </c>
      <c r="D17" s="15" t="s">
        <v>165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Non Iraqi </vt:lpstr>
      <vt:lpstr>OTC</vt:lpstr>
      <vt:lpstr>Non 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2026-03-03T10:43:57Z</cp:lastPrinted>
  <dcterms:created xsi:type="dcterms:W3CDTF">2024-09-12T06:50:39Z</dcterms:created>
  <dcterms:modified xsi:type="dcterms:W3CDTF">2026-03-03T10:52:02Z</dcterms:modified>
</cp:coreProperties>
</file>